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fileSharing readOnlyRecommended="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P:\UPC\data z ÚPC pro WEB\2023\KOOP\31032023\"/>
    </mc:Choice>
  </mc:AlternateContent>
  <xr:revisionPtr revIDLastSave="0" documentId="8_{13E956C8-6F9A-4792-8C93-72AE41CFCEDB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VYPO20_11" sheetId="1" r:id="rId1"/>
    <sheet name="VYPO20_12" sheetId="2" r:id="rId2"/>
    <sheet name="VYPO20_21" sheetId="3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7" i="3" l="1"/>
  <c r="D19" i="3"/>
  <c r="D13" i="3"/>
  <c r="D11" i="3" s="1"/>
  <c r="D48" i="2"/>
  <c r="D42" i="2"/>
  <c r="D37" i="2"/>
  <c r="D32" i="2"/>
  <c r="D31" i="2" s="1"/>
  <c r="D28" i="2"/>
  <c r="D25" i="2"/>
  <c r="D17" i="2"/>
  <c r="D15" i="2" s="1"/>
  <c r="D12" i="2"/>
  <c r="D9" i="2"/>
  <c r="D26" i="1"/>
  <c r="D21" i="1"/>
  <c r="D18" i="1"/>
  <c r="D15" i="1"/>
  <c r="D12" i="1"/>
  <c r="D9" i="1"/>
  <c r="D8" i="3" l="1"/>
  <c r="D7" i="3" s="1"/>
  <c r="D24" i="2"/>
  <c r="D8" i="2"/>
  <c r="D17" i="1"/>
  <c r="D8" i="1"/>
  <c r="D7" i="2" l="1"/>
  <c r="D7" i="1"/>
</calcChain>
</file>

<file path=xl/sharedStrings.xml><?xml version="1.0" encoding="utf-8"?>
<sst xmlns="http://schemas.openxmlformats.org/spreadsheetml/2006/main" count="194" uniqueCount="106">
  <si>
    <t>1</t>
  </si>
  <si>
    <t>VYPO20_11 - Technický účet k neživotnímu pojištění</t>
  </si>
  <si>
    <t>47116617 - Kooperativa pojišťovna, a.s., Vienna Insurance Group</t>
  </si>
  <si>
    <t>@</t>
  </si>
  <si>
    <t>Výsledek technického účtu k neživotnímu pojištění ∑</t>
  </si>
  <si>
    <t>Zasloužené pojistné, očištěné od zajištění ∑</t>
  </si>
  <si>
    <t>2</t>
  </si>
  <si>
    <t>Předepsané pojistné, očištěné od zajištění ∑</t>
  </si>
  <si>
    <t>3</t>
  </si>
  <si>
    <t>Předepsané hrubé pojistné</t>
  </si>
  <si>
    <t>4</t>
  </si>
  <si>
    <t>Pojistné postoupené zajišťovatelům</t>
  </si>
  <si>
    <t>5</t>
  </si>
  <si>
    <t>Změna stavu rezervy na nezasloužené poj., očištěné od zajiš. ∑</t>
  </si>
  <si>
    <t>6</t>
  </si>
  <si>
    <t>Změna stavu hrubé výše rezervy na nezasloužené pojistné</t>
  </si>
  <si>
    <t>7</t>
  </si>
  <si>
    <t>Změna stavu rezervy na nezasloužené pojistné, podíl zajišťo.</t>
  </si>
  <si>
    <t>8</t>
  </si>
  <si>
    <t>Převedené výnosy z investic z netechnického účtu</t>
  </si>
  <si>
    <t>9</t>
  </si>
  <si>
    <t>Ostatní technické výnosy, očištěné od zajištění</t>
  </si>
  <si>
    <t>10</t>
  </si>
  <si>
    <t>Náklady na poj. pl. včetně změny TR, očištěné od zajištění ∑</t>
  </si>
  <si>
    <t>11</t>
  </si>
  <si>
    <t>Náklady na pojistná plnění, očištěné od zajištění ∑</t>
  </si>
  <si>
    <t>12</t>
  </si>
  <si>
    <t>Hrubá výše nákladů na pojistná plnění</t>
  </si>
  <si>
    <t>13</t>
  </si>
  <si>
    <t>Náklady na pojistná plnění, podíl zajišťovatelů</t>
  </si>
  <si>
    <t>14</t>
  </si>
  <si>
    <t>Změna stavu rezervy na poj. pl., očištěné od zajištění ∑</t>
  </si>
  <si>
    <t>15</t>
  </si>
  <si>
    <t>Změna stavu hrubé výše rezervy na pojistná plnění</t>
  </si>
  <si>
    <t>16</t>
  </si>
  <si>
    <t>Změna stavu rezervy na pojistná plnění, podíl zajišťovatelů</t>
  </si>
  <si>
    <t>17</t>
  </si>
  <si>
    <t>Změny stavu ostatních tech. rezerv, očištěné od zajištění</t>
  </si>
  <si>
    <t>18</t>
  </si>
  <si>
    <t>Bonusy a slevy, očištěné od zajištění</t>
  </si>
  <si>
    <t>19</t>
  </si>
  <si>
    <t>Čistá výše provozních nákladů ∑</t>
  </si>
  <si>
    <t>20</t>
  </si>
  <si>
    <t>Pořizovací náklady na pojistné smlouvy</t>
  </si>
  <si>
    <t>21</t>
  </si>
  <si>
    <t>Změna stavu časově rozlišených pořizovacích nákladů</t>
  </si>
  <si>
    <t>22</t>
  </si>
  <si>
    <t>Správní režie</t>
  </si>
  <si>
    <t>23</t>
  </si>
  <si>
    <t>Provize od zajišťovatelů a podíly na ziscích</t>
  </si>
  <si>
    <t>24</t>
  </si>
  <si>
    <t>Ostatní technické náklady, očištěné od zajištění</t>
  </si>
  <si>
    <t>25</t>
  </si>
  <si>
    <t>VYPO20_12 - Technický účet k životnímu pojištění</t>
  </si>
  <si>
    <t>Výsledek technického účtu k životnímu pojištění ∑</t>
  </si>
  <si>
    <t>Výnosy z investic ∑</t>
  </si>
  <si>
    <t>Výnosy z podílů</t>
  </si>
  <si>
    <t>Výnosy z ostatních investic ∑</t>
  </si>
  <si>
    <t>Výnosy z pozemků a staveb (nemovitosti)</t>
  </si>
  <si>
    <t>Výnosy z ostatních investic (mimo nemovitostí)</t>
  </si>
  <si>
    <t>Změny hodnoty investic - výnosy</t>
  </si>
  <si>
    <t>Výnosy z realizace investic</t>
  </si>
  <si>
    <t>Přírůstky hodnoty investic</t>
  </si>
  <si>
    <t>Změny stavu ostatních tech. rezerv, očištěné od zajištění ∑</t>
  </si>
  <si>
    <t>Změna stavu rezervy na životní pojištění, očištěná od zajiš. ∑</t>
  </si>
  <si>
    <t>26</t>
  </si>
  <si>
    <t>Změna stavu hrubé výše rezervy na životní pojištění</t>
  </si>
  <si>
    <t>27</t>
  </si>
  <si>
    <t>Změna stavu rezervy na životní pojištění, podíl zajišťovatelů</t>
  </si>
  <si>
    <t>28</t>
  </si>
  <si>
    <t>Změna stavu ostat. TR (mimo rez. živ. poj.), očiš. od zajiš.</t>
  </si>
  <si>
    <t>29</t>
  </si>
  <si>
    <t>30</t>
  </si>
  <si>
    <t>31</t>
  </si>
  <si>
    <t>32</t>
  </si>
  <si>
    <t>33</t>
  </si>
  <si>
    <t>34</t>
  </si>
  <si>
    <t>35</t>
  </si>
  <si>
    <t>Náklady na investice ∑</t>
  </si>
  <si>
    <t>36</t>
  </si>
  <si>
    <t>Náklady na správu investic, včetně úroků</t>
  </si>
  <si>
    <t>37</t>
  </si>
  <si>
    <t>Změna hodnoty investic - náklady</t>
  </si>
  <si>
    <t>38</t>
  </si>
  <si>
    <t>Náklady spojené s realizací investic</t>
  </si>
  <si>
    <t>39</t>
  </si>
  <si>
    <t>Úbytky hodnoty investic</t>
  </si>
  <si>
    <t>40</t>
  </si>
  <si>
    <t>41</t>
  </si>
  <si>
    <t>Převod výnosů z investic na netechnický účet</t>
  </si>
  <si>
    <t>42</t>
  </si>
  <si>
    <t>VYPO20_21 - Netechnický účet</t>
  </si>
  <si>
    <t>Zisk nebo ztráta za účetní období ∑</t>
  </si>
  <si>
    <t>Zisk nebo ztráta z běžné činnosti po zdanění ∑</t>
  </si>
  <si>
    <t>Výsledek technického účtu k neživotnímu pojištění</t>
  </si>
  <si>
    <t>Výsledek technického účtu k životnímu pojištění</t>
  </si>
  <si>
    <t>Převedené výnosy fin. umístění z technického účtu k živ.poj.</t>
  </si>
  <si>
    <t>Převod výnosů z investic na tech. účet k neživ. poj.</t>
  </si>
  <si>
    <t>Ostatní výnosy</t>
  </si>
  <si>
    <t>Ostatní náklady</t>
  </si>
  <si>
    <t>Daň z příjmů z běžné činnosti</t>
  </si>
  <si>
    <t>Mimořádný zisk nebo ztráta ∑</t>
  </si>
  <si>
    <t>Mimořádné výnosy</t>
  </si>
  <si>
    <t>Mimořádné náklady</t>
  </si>
  <si>
    <t>Daň z příjmů z mimořádné činnosti</t>
  </si>
  <si>
    <t>Ostatní daně neuvedené v předcházejících položkách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</si>
</sst>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,"/>
  </numFmts>
  <fonts count="7" x14ac:knownFonts="1">
    <font>
      <sz val="11"/>
      <color rgb="FF000000"/>
      <name val="Calibri"/>
    </font>
    <font>
      <b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8"/>
      <color rgb="FF008000"/>
      <name val="Arial"/>
      <family val="2"/>
      <charset val="238"/>
    </font>
    <font>
      <b/>
      <sz val="8"/>
      <color rgb="FFFF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CCCCFF"/>
        <bgColor indexed="64"/>
      </patternFill>
    </fill>
    <fill>
      <patternFill patternType="solid">
        <fgColor rgb="FFCC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49" fontId="2" fillId="0" borderId="0" xfId="0" applyNumberFormat="1" applyFont="1"/>
    <xf numFmtId="0" fontId="2" fillId="0" borderId="0" xfId="0" applyFont="1"/>
    <xf numFmtId="49" fontId="2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horizontal="left" indent="1"/>
    </xf>
    <xf numFmtId="49" fontId="2" fillId="0" borderId="1" xfId="0" applyNumberFormat="1" applyFont="1" applyBorder="1" applyAlignment="1">
      <alignment horizontal="left" indent="2"/>
    </xf>
    <xf numFmtId="49" fontId="2" fillId="0" borderId="1" xfId="0" applyNumberFormat="1" applyFont="1" applyBorder="1" applyAlignment="1">
      <alignment horizontal="left" indent="3"/>
    </xf>
    <xf numFmtId="49" fontId="3" fillId="0" borderId="0" xfId="0" applyNumberFormat="1" applyFont="1" applyAlignment="1">
      <alignment horizontal="left"/>
    </xf>
    <xf numFmtId="49" fontId="5" fillId="0" borderId="0" xfId="0" applyNumberFormat="1" applyFont="1"/>
    <xf numFmtId="0" fontId="2" fillId="0" borderId="0" xfId="0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6" fillId="0" borderId="0" xfId="0" applyNumberFormat="1" applyFont="1"/>
    <xf numFmtId="49" fontId="2" fillId="0" borderId="0" xfId="0" applyNumberFormat="1" applyFont="1" applyAlignment="1">
      <alignment horizontal="center" vertical="center" wrapText="1"/>
    </xf>
    <xf numFmtId="0" fontId="6" fillId="0" borderId="0" xfId="0" applyFont="1"/>
    <xf numFmtId="0" fontId="2" fillId="0" borderId="0" xfId="0" applyFont="1" applyAlignment="1">
      <alignment horizontal="center" vertical="center" wrapText="1"/>
    </xf>
    <xf numFmtId="49" fontId="2" fillId="0" borderId="1" xfId="0" applyNumberFormat="1" applyFont="1" applyBorder="1" applyAlignment="1">
      <alignment horizontal="left" indent="4"/>
    </xf>
    <xf numFmtId="164" fontId="1" fillId="2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14" fontId="4" fillId="0" borderId="0" xfId="0" applyNumberFormat="1" applyFont="1"/>
  </cellXfs>
  <cellStyles count="1">
    <cellStyle name="Normální" xfId="0" builtinId="0" customBuiltin="1"/>
  </cellStyles>
  <dxfs count="6">
    <dxf>
      <font>
        <color theme="7" tint="-0.499984740745262"/>
      </font>
      <fill>
        <patternFill>
          <bgColor theme="7" tint="0.59996337778862885"/>
        </patternFill>
      </fill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color theme="9" tint="-0.24994659260841701"/>
      </font>
      <fill>
        <patternFill>
          <bgColor theme="9" tint="0.59996337778862885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</border>
    </dxf>
    <dxf>
      <font>
        <color theme="7" tint="-0.499984740745262"/>
      </font>
      <fill>
        <patternFill>
          <bgColor theme="7" tint="0.59996337778862885"/>
        </patternFill>
      </fill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color theme="9" tint="-0.24994659260841701"/>
      </font>
      <fill>
        <patternFill>
          <bgColor theme="9" tint="0.59996337778862885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</border>
    </dxf>
    <dxf>
      <font>
        <color theme="7" tint="-0.499984740745262"/>
      </font>
      <fill>
        <patternFill>
          <bgColor theme="7" tint="0.59996337778862885"/>
        </patternFill>
      </fill>
      <border>
        <left style="thin">
          <color theme="7"/>
        </left>
        <right style="thin">
          <color theme="7"/>
        </right>
        <top style="thin">
          <color theme="7"/>
        </top>
        <bottom style="thin">
          <color theme="7"/>
        </bottom>
      </border>
    </dxf>
    <dxf>
      <font>
        <color theme="9" tint="-0.24994659260841701"/>
      </font>
      <fill>
        <patternFill>
          <bgColor theme="9" tint="0.59996337778862885"/>
        </patternFill>
      </fill>
      <border>
        <left style="thin">
          <color theme="9" tint="-0.499984740745262"/>
        </left>
        <right style="thin">
          <color theme="9" tint="-0.499984740745262"/>
        </right>
        <top style="thin">
          <color theme="9" tint="-0.499984740745262"/>
        </top>
        <bottom style="thin">
          <color theme="9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1"/>
  <dimension ref="A1:F37"/>
  <sheetViews>
    <sheetView tabSelected="1" workbookViewId="0">
      <pane xSplit="3" ySplit="6" topLeftCell="D7" activePane="bottomRight" state="frozen"/>
      <selection pane="topRight" activeCell="F2" sqref="F2"/>
      <selection pane="bottomLeft" activeCell="F2" sqref="F2"/>
      <selection pane="bottomRight" activeCell="D11" sqref="D11"/>
    </sheetView>
  </sheetViews>
  <sheetFormatPr defaultColWidth="16.7109375" defaultRowHeight="11.25" x14ac:dyDescent="0.2"/>
  <cols>
    <col min="1" max="1" width="16.85546875" style="1" customWidth="1"/>
    <col min="2" max="2" width="44.85546875" style="1" bestFit="1" customWidth="1"/>
    <col min="3" max="3" width="8.7109375" style="1" customWidth="1"/>
    <col min="4" max="16384" width="16.7109375" style="1"/>
  </cols>
  <sheetData>
    <row r="1" spans="1:6" ht="12" x14ac:dyDescent="0.2">
      <c r="A1" s="7" t="s">
        <v>1</v>
      </c>
      <c r="F1" s="18"/>
    </row>
    <row r="2" spans="1:6" x14ac:dyDescent="0.2">
      <c r="A2" s="8" t="s">
        <v>2</v>
      </c>
      <c r="E2" s="8"/>
      <c r="F2" s="8"/>
    </row>
    <row r="5" spans="1:6" s="12" customFormat="1" x14ac:dyDescent="0.25"/>
    <row r="6" spans="1:6" s="11" customFormat="1" x14ac:dyDescent="0.2">
      <c r="A6" s="1"/>
      <c r="B6" s="1"/>
      <c r="C6" s="9" t="s">
        <v>3</v>
      </c>
      <c r="D6" s="10" t="s">
        <v>0</v>
      </c>
      <c r="E6" s="12"/>
    </row>
    <row r="7" spans="1:6" x14ac:dyDescent="0.2">
      <c r="B7" s="3" t="s">
        <v>4</v>
      </c>
      <c r="C7" s="10" t="s">
        <v>0</v>
      </c>
      <c r="D7" s="16">
        <f>D8+D15+D16+D17+D24+D25+D26+D31</f>
        <v>120505421.89000034</v>
      </c>
      <c r="E7" s="12"/>
    </row>
    <row r="8" spans="1:6" x14ac:dyDescent="0.2">
      <c r="B8" s="4" t="s">
        <v>5</v>
      </c>
      <c r="C8" s="10" t="s">
        <v>6</v>
      </c>
      <c r="D8" s="16">
        <f>D9+D12</f>
        <v>6526459928.3900003</v>
      </c>
      <c r="E8" s="12"/>
    </row>
    <row r="9" spans="1:6" x14ac:dyDescent="0.2">
      <c r="B9" s="5" t="s">
        <v>7</v>
      </c>
      <c r="C9" s="10" t="s">
        <v>8</v>
      </c>
      <c r="D9" s="16">
        <f>D10+D11</f>
        <v>7070671942.25</v>
      </c>
      <c r="E9" s="12"/>
    </row>
    <row r="10" spans="1:6" x14ac:dyDescent="0.2">
      <c r="B10" s="6" t="s">
        <v>9</v>
      </c>
      <c r="C10" s="10" t="s">
        <v>10</v>
      </c>
      <c r="D10" s="17">
        <v>9510465786.5</v>
      </c>
      <c r="E10" s="12"/>
    </row>
    <row r="11" spans="1:6" x14ac:dyDescent="0.2">
      <c r="B11" s="6" t="s">
        <v>11</v>
      </c>
      <c r="C11" s="10" t="s">
        <v>12</v>
      </c>
      <c r="D11" s="17">
        <v>-2439793844.25</v>
      </c>
      <c r="E11" s="12"/>
    </row>
    <row r="12" spans="1:6" x14ac:dyDescent="0.2">
      <c r="B12" s="5" t="s">
        <v>13</v>
      </c>
      <c r="C12" s="10" t="s">
        <v>14</v>
      </c>
      <c r="D12" s="16">
        <f>D13+D14</f>
        <v>-544212013.85999978</v>
      </c>
      <c r="E12" s="12"/>
    </row>
    <row r="13" spans="1:6" x14ac:dyDescent="0.2">
      <c r="B13" s="6" t="s">
        <v>15</v>
      </c>
      <c r="C13" s="10" t="s">
        <v>16</v>
      </c>
      <c r="D13" s="17">
        <v>-1219673101.9699998</v>
      </c>
      <c r="E13" s="12"/>
    </row>
    <row r="14" spans="1:6" x14ac:dyDescent="0.2">
      <c r="B14" s="6" t="s">
        <v>17</v>
      </c>
      <c r="C14" s="10" t="s">
        <v>18</v>
      </c>
      <c r="D14" s="17">
        <v>675461088.11000001</v>
      </c>
      <c r="E14" s="12"/>
    </row>
    <row r="15" spans="1:6" x14ac:dyDescent="0.2">
      <c r="B15" s="4" t="s">
        <v>19</v>
      </c>
      <c r="C15" s="10" t="s">
        <v>20</v>
      </c>
      <c r="D15" s="16">
        <f>-VYPO20_21!D23</f>
        <v>-214050204.36000013</v>
      </c>
      <c r="E15" s="12"/>
    </row>
    <row r="16" spans="1:6" x14ac:dyDescent="0.2">
      <c r="B16" s="4" t="s">
        <v>21</v>
      </c>
      <c r="C16" s="10" t="s">
        <v>22</v>
      </c>
      <c r="D16" s="17">
        <v>198842308.56999996</v>
      </c>
      <c r="E16" s="12"/>
    </row>
    <row r="17" spans="2:5" x14ac:dyDescent="0.2">
      <c r="B17" s="4" t="s">
        <v>23</v>
      </c>
      <c r="C17" s="10" t="s">
        <v>24</v>
      </c>
      <c r="D17" s="16">
        <f>D18+D21</f>
        <v>-3793338973.29</v>
      </c>
      <c r="E17" s="12"/>
    </row>
    <row r="18" spans="2:5" x14ac:dyDescent="0.2">
      <c r="B18" s="5" t="s">
        <v>25</v>
      </c>
      <c r="C18" s="10" t="s">
        <v>26</v>
      </c>
      <c r="D18" s="16">
        <f>D19+D20</f>
        <v>-3954267677.3199997</v>
      </c>
      <c r="E18" s="12"/>
    </row>
    <row r="19" spans="2:5" x14ac:dyDescent="0.2">
      <c r="B19" s="6" t="s">
        <v>27</v>
      </c>
      <c r="C19" s="10" t="s">
        <v>28</v>
      </c>
      <c r="D19" s="17">
        <v>-4608648709.9899998</v>
      </c>
      <c r="E19" s="12"/>
    </row>
    <row r="20" spans="2:5" x14ac:dyDescent="0.2">
      <c r="B20" s="6" t="s">
        <v>29</v>
      </c>
      <c r="C20" s="10" t="s">
        <v>30</v>
      </c>
      <c r="D20" s="17">
        <v>654381032.67000008</v>
      </c>
      <c r="E20" s="12"/>
    </row>
    <row r="21" spans="2:5" x14ac:dyDescent="0.2">
      <c r="B21" s="5" t="s">
        <v>31</v>
      </c>
      <c r="C21" s="10" t="s">
        <v>32</v>
      </c>
      <c r="D21" s="16">
        <f>D22+D23</f>
        <v>160928704.02999985</v>
      </c>
      <c r="E21" s="12"/>
    </row>
    <row r="22" spans="2:5" x14ac:dyDescent="0.2">
      <c r="B22" s="6" t="s">
        <v>33</v>
      </c>
      <c r="C22" s="10" t="s">
        <v>34</v>
      </c>
      <c r="D22" s="17">
        <v>97151449.789999843</v>
      </c>
      <c r="E22" s="12"/>
    </row>
    <row r="23" spans="2:5" x14ac:dyDescent="0.2">
      <c r="B23" s="6" t="s">
        <v>35</v>
      </c>
      <c r="C23" s="10" t="s">
        <v>36</v>
      </c>
      <c r="D23" s="17">
        <v>63777254.240000024</v>
      </c>
      <c r="E23" s="12"/>
    </row>
    <row r="24" spans="2:5" x14ac:dyDescent="0.2">
      <c r="B24" s="4" t="s">
        <v>37</v>
      </c>
      <c r="C24" s="10" t="s">
        <v>38</v>
      </c>
      <c r="D24" s="17">
        <v>29483</v>
      </c>
      <c r="E24" s="12"/>
    </row>
    <row r="25" spans="2:5" x14ac:dyDescent="0.2">
      <c r="B25" s="4" t="s">
        <v>39</v>
      </c>
      <c r="C25" s="10" t="s">
        <v>40</v>
      </c>
      <c r="D25" s="17">
        <v>-114715098.73000005</v>
      </c>
      <c r="E25" s="12"/>
    </row>
    <row r="26" spans="2:5" x14ac:dyDescent="0.2">
      <c r="B26" s="4" t="s">
        <v>41</v>
      </c>
      <c r="C26" s="10" t="s">
        <v>42</v>
      </c>
      <c r="D26" s="16">
        <f>D27+D28+D29+D30</f>
        <v>-1369271519.6700001</v>
      </c>
      <c r="E26" s="12"/>
    </row>
    <row r="27" spans="2:5" x14ac:dyDescent="0.2">
      <c r="B27" s="5" t="s">
        <v>43</v>
      </c>
      <c r="C27" s="10" t="s">
        <v>44</v>
      </c>
      <c r="D27" s="17">
        <v>-1609118863.54</v>
      </c>
      <c r="E27" s="12"/>
    </row>
    <row r="28" spans="2:5" x14ac:dyDescent="0.2">
      <c r="B28" s="5" t="s">
        <v>45</v>
      </c>
      <c r="C28" s="10" t="s">
        <v>46</v>
      </c>
      <c r="D28" s="17">
        <v>96188349.819999993</v>
      </c>
      <c r="E28" s="12"/>
    </row>
    <row r="29" spans="2:5" x14ac:dyDescent="0.2">
      <c r="B29" s="5" t="s">
        <v>47</v>
      </c>
      <c r="C29" s="10" t="s">
        <v>48</v>
      </c>
      <c r="D29" s="17">
        <v>-222629203.03</v>
      </c>
      <c r="E29" s="12"/>
    </row>
    <row r="30" spans="2:5" x14ac:dyDescent="0.2">
      <c r="B30" s="5" t="s">
        <v>49</v>
      </c>
      <c r="C30" s="10" t="s">
        <v>50</v>
      </c>
      <c r="D30" s="17">
        <v>366288197.07999998</v>
      </c>
      <c r="E30" s="12"/>
    </row>
    <row r="31" spans="2:5" x14ac:dyDescent="0.2">
      <c r="B31" s="4" t="s">
        <v>51</v>
      </c>
      <c r="C31" s="10" t="s">
        <v>52</v>
      </c>
      <c r="D31" s="17">
        <v>-1113450502.02</v>
      </c>
      <c r="E31" s="12"/>
    </row>
    <row r="32" spans="2:5" x14ac:dyDescent="0.2">
      <c r="E32" s="12"/>
    </row>
    <row r="33" spans="5:5" x14ac:dyDescent="0.2">
      <c r="E33" s="12"/>
    </row>
    <row r="34" spans="5:5" x14ac:dyDescent="0.2">
      <c r="E34" s="12"/>
    </row>
    <row r="35" spans="5:5" x14ac:dyDescent="0.2">
      <c r="E35" s="12"/>
    </row>
    <row r="36" spans="5:5" x14ac:dyDescent="0.2">
      <c r="E36" s="12"/>
    </row>
    <row r="37" spans="5:5" x14ac:dyDescent="0.2">
      <c r="E37" s="12"/>
    </row>
  </sheetData>
  <printOptions gridLines="1" gridLinesSet="0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2"/>
  <dimension ref="A1:F53"/>
  <sheetViews>
    <sheetView workbookViewId="0">
      <pane xSplit="3" ySplit="6" topLeftCell="D7" activePane="bottomRight" state="frozen"/>
      <selection pane="topRight" activeCell="F2" sqref="F2"/>
      <selection pane="bottomLeft" activeCell="F2" sqref="F2"/>
      <selection pane="bottomRight" activeCell="D10" sqref="D10"/>
    </sheetView>
  </sheetViews>
  <sheetFormatPr defaultColWidth="16.7109375" defaultRowHeight="11.25" x14ac:dyDescent="0.2"/>
  <cols>
    <col min="1" max="1" width="16.85546875" style="2" customWidth="1"/>
    <col min="2" max="2" width="44.85546875" style="2" bestFit="1" customWidth="1"/>
    <col min="3" max="3" width="8.7109375" style="2" customWidth="1"/>
    <col min="4" max="16384" width="16.7109375" style="2"/>
  </cols>
  <sheetData>
    <row r="1" spans="1:6" ht="12" x14ac:dyDescent="0.2">
      <c r="A1" s="7" t="s">
        <v>53</v>
      </c>
      <c r="F1" s="18"/>
    </row>
    <row r="5" spans="1:6" s="14" customFormat="1" x14ac:dyDescent="0.25"/>
    <row r="6" spans="1:6" s="13" customFormat="1" x14ac:dyDescent="0.2">
      <c r="A6" s="2"/>
      <c r="B6" s="2"/>
      <c r="C6" s="9" t="s">
        <v>3</v>
      </c>
      <c r="D6" s="10" t="s">
        <v>0</v>
      </c>
    </row>
    <row r="7" spans="1:6" x14ac:dyDescent="0.2">
      <c r="B7" s="3" t="s">
        <v>54</v>
      </c>
      <c r="C7" s="10" t="s">
        <v>0</v>
      </c>
      <c r="D7" s="16">
        <f>D8+D15+D22+D23+D24+D31+D36+D37+D42+D46+D47+D48</f>
        <v>1196162940.1899993</v>
      </c>
      <c r="E7" s="13"/>
    </row>
    <row r="8" spans="1:6" x14ac:dyDescent="0.2">
      <c r="B8" s="4" t="s">
        <v>5</v>
      </c>
      <c r="C8" s="10" t="s">
        <v>6</v>
      </c>
      <c r="D8" s="16">
        <f>D9+D12</f>
        <v>3545688404.8200002</v>
      </c>
      <c r="E8" s="13"/>
    </row>
    <row r="9" spans="1:6" x14ac:dyDescent="0.2">
      <c r="B9" s="5" t="s">
        <v>7</v>
      </c>
      <c r="C9" s="10" t="s">
        <v>8</v>
      </c>
      <c r="D9" s="16">
        <f>D10+D11</f>
        <v>3528335138.52</v>
      </c>
      <c r="E9" s="13"/>
    </row>
    <row r="10" spans="1:6" x14ac:dyDescent="0.2">
      <c r="B10" s="6" t="s">
        <v>9</v>
      </c>
      <c r="C10" s="10" t="s">
        <v>10</v>
      </c>
      <c r="D10" s="17">
        <v>4183195772.4099998</v>
      </c>
      <c r="E10" s="13"/>
    </row>
    <row r="11" spans="1:6" x14ac:dyDescent="0.2">
      <c r="B11" s="6" t="s">
        <v>11</v>
      </c>
      <c r="C11" s="10" t="s">
        <v>12</v>
      </c>
      <c r="D11" s="17">
        <v>-654860633.88999999</v>
      </c>
      <c r="E11" s="13"/>
    </row>
    <row r="12" spans="1:6" x14ac:dyDescent="0.2">
      <c r="B12" s="5" t="s">
        <v>13</v>
      </c>
      <c r="C12" s="10" t="s">
        <v>14</v>
      </c>
      <c r="D12" s="16">
        <f>D13+D14</f>
        <v>17353266.300000004</v>
      </c>
      <c r="E12" s="13"/>
    </row>
    <row r="13" spans="1:6" x14ac:dyDescent="0.2">
      <c r="B13" s="6" t="s">
        <v>15</v>
      </c>
      <c r="C13" s="10" t="s">
        <v>16</v>
      </c>
      <c r="D13" s="17">
        <v>-5131.6999999955297</v>
      </c>
      <c r="E13" s="13"/>
    </row>
    <row r="14" spans="1:6" x14ac:dyDescent="0.2">
      <c r="B14" s="6" t="s">
        <v>17</v>
      </c>
      <c r="C14" s="10" t="s">
        <v>18</v>
      </c>
      <c r="D14" s="17">
        <v>17358398</v>
      </c>
      <c r="E14" s="13"/>
    </row>
    <row r="15" spans="1:6" x14ac:dyDescent="0.2">
      <c r="B15" s="4" t="s">
        <v>55</v>
      </c>
      <c r="C15" s="10" t="s">
        <v>20</v>
      </c>
      <c r="D15" s="16">
        <f>D16+D17+D20+D21</f>
        <v>1831265469.2399998</v>
      </c>
      <c r="E15" s="13"/>
    </row>
    <row r="16" spans="1:6" x14ac:dyDescent="0.2">
      <c r="B16" s="5" t="s">
        <v>56</v>
      </c>
      <c r="C16" s="10" t="s">
        <v>22</v>
      </c>
      <c r="D16" s="17">
        <v>884141.96</v>
      </c>
      <c r="E16" s="13"/>
    </row>
    <row r="17" spans="2:5" x14ac:dyDescent="0.2">
      <c r="B17" s="5" t="s">
        <v>57</v>
      </c>
      <c r="C17" s="10" t="s">
        <v>24</v>
      </c>
      <c r="D17" s="16">
        <f>D18+D19</f>
        <v>487820555.88</v>
      </c>
      <c r="E17" s="13"/>
    </row>
    <row r="18" spans="2:5" x14ac:dyDescent="0.2">
      <c r="B18" s="6" t="s">
        <v>58</v>
      </c>
      <c r="C18" s="10" t="s">
        <v>26</v>
      </c>
      <c r="D18" s="17">
        <v>0</v>
      </c>
      <c r="E18" s="13"/>
    </row>
    <row r="19" spans="2:5" x14ac:dyDescent="0.2">
      <c r="B19" s="6" t="s">
        <v>59</v>
      </c>
      <c r="C19" s="10" t="s">
        <v>28</v>
      </c>
      <c r="D19" s="17">
        <v>487820555.88</v>
      </c>
      <c r="E19" s="13"/>
    </row>
    <row r="20" spans="2:5" x14ac:dyDescent="0.2">
      <c r="B20" s="5" t="s">
        <v>60</v>
      </c>
      <c r="C20" s="10" t="s">
        <v>30</v>
      </c>
      <c r="D20" s="17">
        <v>796475.53</v>
      </c>
      <c r="E20" s="13"/>
    </row>
    <row r="21" spans="2:5" x14ac:dyDescent="0.2">
      <c r="B21" s="5" t="s">
        <v>61</v>
      </c>
      <c r="C21" s="10" t="s">
        <v>32</v>
      </c>
      <c r="D21" s="17">
        <v>1341764295.8699999</v>
      </c>
      <c r="E21" s="13"/>
    </row>
    <row r="22" spans="2:5" x14ac:dyDescent="0.2">
      <c r="B22" s="4" t="s">
        <v>62</v>
      </c>
      <c r="C22" s="10" t="s">
        <v>34</v>
      </c>
      <c r="D22" s="17">
        <v>157329058.41999999</v>
      </c>
      <c r="E22" s="13"/>
    </row>
    <row r="23" spans="2:5" x14ac:dyDescent="0.2">
      <c r="B23" s="4" t="s">
        <v>21</v>
      </c>
      <c r="C23" s="10" t="s">
        <v>36</v>
      </c>
      <c r="D23" s="17">
        <v>44910749.560000002</v>
      </c>
      <c r="E23" s="13"/>
    </row>
    <row r="24" spans="2:5" x14ac:dyDescent="0.2">
      <c r="B24" s="4" t="s">
        <v>23</v>
      </c>
      <c r="C24" s="10" t="s">
        <v>38</v>
      </c>
      <c r="D24" s="16">
        <f>D25+D28</f>
        <v>-2494890848.4900002</v>
      </c>
      <c r="E24" s="13"/>
    </row>
    <row r="25" spans="2:5" x14ac:dyDescent="0.2">
      <c r="B25" s="5" t="s">
        <v>25</v>
      </c>
      <c r="C25" s="10" t="s">
        <v>40</v>
      </c>
      <c r="D25" s="16">
        <f>D26+D27</f>
        <v>-2556311471.48</v>
      </c>
      <c r="E25" s="13"/>
    </row>
    <row r="26" spans="2:5" x14ac:dyDescent="0.2">
      <c r="B26" s="6" t="s">
        <v>27</v>
      </c>
      <c r="C26" s="10" t="s">
        <v>42</v>
      </c>
      <c r="D26" s="17">
        <v>-2840910531.3899999</v>
      </c>
      <c r="E26" s="13"/>
    </row>
    <row r="27" spans="2:5" x14ac:dyDescent="0.2">
      <c r="B27" s="6" t="s">
        <v>29</v>
      </c>
      <c r="C27" s="10" t="s">
        <v>44</v>
      </c>
      <c r="D27" s="17">
        <v>284599059.90999997</v>
      </c>
      <c r="E27" s="13"/>
    </row>
    <row r="28" spans="2:5" x14ac:dyDescent="0.2">
      <c r="B28" s="5" t="s">
        <v>31</v>
      </c>
      <c r="C28" s="10" t="s">
        <v>46</v>
      </c>
      <c r="D28" s="16">
        <f>D29+D30</f>
        <v>61420622.989999756</v>
      </c>
      <c r="E28" s="13"/>
    </row>
    <row r="29" spans="2:5" x14ac:dyDescent="0.2">
      <c r="B29" s="6" t="s">
        <v>33</v>
      </c>
      <c r="C29" s="10" t="s">
        <v>48</v>
      </c>
      <c r="D29" s="17">
        <v>24020327.349999763</v>
      </c>
      <c r="E29" s="13"/>
    </row>
    <row r="30" spans="2:5" x14ac:dyDescent="0.2">
      <c r="B30" s="6" t="s">
        <v>35</v>
      </c>
      <c r="C30" s="10" t="s">
        <v>50</v>
      </c>
      <c r="D30" s="17">
        <v>37400295.639999993</v>
      </c>
      <c r="E30" s="13"/>
    </row>
    <row r="31" spans="2:5" x14ac:dyDescent="0.2">
      <c r="B31" s="4" t="s">
        <v>63</v>
      </c>
      <c r="C31" s="10" t="s">
        <v>52</v>
      </c>
      <c r="D31" s="16">
        <f>D32+D35</f>
        <v>234133205.38</v>
      </c>
      <c r="E31" s="13"/>
    </row>
    <row r="32" spans="2:5" x14ac:dyDescent="0.2">
      <c r="B32" s="5" t="s">
        <v>64</v>
      </c>
      <c r="C32" s="10" t="s">
        <v>65</v>
      </c>
      <c r="D32" s="16">
        <f>D33+D34</f>
        <v>392841131.38</v>
      </c>
      <c r="E32" s="13"/>
    </row>
    <row r="33" spans="2:5" x14ac:dyDescent="0.2">
      <c r="B33" s="6" t="s">
        <v>66</v>
      </c>
      <c r="C33" s="10" t="s">
        <v>67</v>
      </c>
      <c r="D33" s="17">
        <v>392841131.38</v>
      </c>
      <c r="E33" s="13"/>
    </row>
    <row r="34" spans="2:5" x14ac:dyDescent="0.2">
      <c r="B34" s="6" t="s">
        <v>68</v>
      </c>
      <c r="C34" s="10" t="s">
        <v>69</v>
      </c>
      <c r="D34" s="17">
        <v>0</v>
      </c>
      <c r="E34" s="13"/>
    </row>
    <row r="35" spans="2:5" x14ac:dyDescent="0.2">
      <c r="B35" s="5" t="s">
        <v>70</v>
      </c>
      <c r="C35" s="10" t="s">
        <v>71</v>
      </c>
      <c r="D35" s="17">
        <v>-158707926</v>
      </c>
      <c r="E35" s="13"/>
    </row>
    <row r="36" spans="2:5" x14ac:dyDescent="0.2">
      <c r="B36" s="4" t="s">
        <v>39</v>
      </c>
      <c r="C36" s="10" t="s">
        <v>72</v>
      </c>
      <c r="D36" s="17">
        <v>-225426676.10999998</v>
      </c>
      <c r="E36" s="13"/>
    </row>
    <row r="37" spans="2:5" x14ac:dyDescent="0.2">
      <c r="B37" s="4" t="s">
        <v>41</v>
      </c>
      <c r="C37" s="10" t="s">
        <v>73</v>
      </c>
      <c r="D37" s="16">
        <f>D38+D39+D40+D41</f>
        <v>-540889224.93000007</v>
      </c>
      <c r="E37" s="13"/>
    </row>
    <row r="38" spans="2:5" x14ac:dyDescent="0.2">
      <c r="B38" s="5" t="s">
        <v>43</v>
      </c>
      <c r="C38" s="10" t="s">
        <v>74</v>
      </c>
      <c r="D38" s="17">
        <v>-952738848.20000005</v>
      </c>
      <c r="E38" s="13"/>
    </row>
    <row r="39" spans="2:5" x14ac:dyDescent="0.2">
      <c r="B39" s="5" t="s">
        <v>45</v>
      </c>
      <c r="C39" s="10" t="s">
        <v>75</v>
      </c>
      <c r="D39" s="17">
        <v>225929451.36000001</v>
      </c>
      <c r="E39" s="13"/>
    </row>
    <row r="40" spans="2:5" x14ac:dyDescent="0.2">
      <c r="B40" s="5" t="s">
        <v>47</v>
      </c>
      <c r="C40" s="10" t="s">
        <v>76</v>
      </c>
      <c r="D40" s="17">
        <v>-120457775.5</v>
      </c>
      <c r="E40" s="13"/>
    </row>
    <row r="41" spans="2:5" x14ac:dyDescent="0.2">
      <c r="B41" s="5" t="s">
        <v>49</v>
      </c>
      <c r="C41" s="10" t="s">
        <v>77</v>
      </c>
      <c r="D41" s="17">
        <v>306377947.41000003</v>
      </c>
      <c r="E41" s="13"/>
    </row>
    <row r="42" spans="2:5" x14ac:dyDescent="0.2">
      <c r="B42" s="4" t="s">
        <v>78</v>
      </c>
      <c r="C42" s="10" t="s">
        <v>79</v>
      </c>
      <c r="D42" s="16">
        <f>D43+D44+D45</f>
        <v>-1212496486.6300001</v>
      </c>
      <c r="E42" s="13"/>
    </row>
    <row r="43" spans="2:5" x14ac:dyDescent="0.2">
      <c r="B43" s="5" t="s">
        <v>80</v>
      </c>
      <c r="C43" s="10" t="s">
        <v>81</v>
      </c>
      <c r="D43" s="17">
        <v>-136265700.77000001</v>
      </c>
      <c r="E43" s="13"/>
    </row>
    <row r="44" spans="2:5" x14ac:dyDescent="0.2">
      <c r="B44" s="5" t="s">
        <v>82</v>
      </c>
      <c r="C44" s="10" t="s">
        <v>83</v>
      </c>
      <c r="D44" s="17">
        <v>-3232780.16</v>
      </c>
      <c r="E44" s="13"/>
    </row>
    <row r="45" spans="2:5" x14ac:dyDescent="0.2">
      <c r="B45" s="5" t="s">
        <v>84</v>
      </c>
      <c r="C45" s="10" t="s">
        <v>85</v>
      </c>
      <c r="D45" s="17">
        <v>-1072998005.7</v>
      </c>
      <c r="E45" s="13"/>
    </row>
    <row r="46" spans="2:5" x14ac:dyDescent="0.2">
      <c r="B46" s="4" t="s">
        <v>86</v>
      </c>
      <c r="C46" s="10" t="s">
        <v>87</v>
      </c>
      <c r="D46" s="17">
        <v>-64632756.520000003</v>
      </c>
      <c r="E46" s="13"/>
    </row>
    <row r="47" spans="2:5" x14ac:dyDescent="0.2">
      <c r="B47" s="4" t="s">
        <v>51</v>
      </c>
      <c r="C47" s="10" t="s">
        <v>88</v>
      </c>
      <c r="D47" s="17">
        <v>-78827954.549999997</v>
      </c>
      <c r="E47" s="13"/>
    </row>
    <row r="48" spans="2:5" x14ac:dyDescent="0.2">
      <c r="B48" s="4" t="s">
        <v>89</v>
      </c>
      <c r="C48" s="10" t="s">
        <v>90</v>
      </c>
      <c r="D48" s="16">
        <f>-VYPO20_21!D18</f>
        <v>0</v>
      </c>
      <c r="E48" s="13"/>
    </row>
    <row r="49" spans="5:5" x14ac:dyDescent="0.2">
      <c r="E49" s="13"/>
    </row>
    <row r="50" spans="5:5" x14ac:dyDescent="0.2">
      <c r="E50" s="13"/>
    </row>
    <row r="51" spans="5:5" x14ac:dyDescent="0.2">
      <c r="E51" s="13"/>
    </row>
    <row r="52" spans="5:5" x14ac:dyDescent="0.2">
      <c r="E52" s="13"/>
    </row>
    <row r="53" spans="5:5" x14ac:dyDescent="0.2">
      <c r="E53" s="13"/>
    </row>
  </sheetData>
  <printOptions gridLines="1" gridLinesSet="0"/>
  <pageMargins left="0" right="0" top="0" bottom="0" header="0" footer="0"/>
  <pageSetup paperSize="9" orientation="portrait"/>
  <headerFooter scaleWithDoc="0"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List3"/>
  <dimension ref="A1:F34"/>
  <sheetViews>
    <sheetView workbookViewId="0">
      <pane xSplit="3" ySplit="6" topLeftCell="D7" activePane="bottomRight" state="frozen"/>
      <selection pane="topRight" activeCell="F2" sqref="F2"/>
      <selection pane="bottomLeft" activeCell="F2" sqref="F2"/>
      <selection pane="bottomRight" activeCell="D9" sqref="D9"/>
    </sheetView>
  </sheetViews>
  <sheetFormatPr defaultColWidth="16.7109375" defaultRowHeight="11.25" x14ac:dyDescent="0.2"/>
  <cols>
    <col min="1" max="1" width="17.140625" style="2" customWidth="1"/>
    <col min="2" max="2" width="42.7109375" style="2" bestFit="1" customWidth="1"/>
    <col min="3" max="3" width="8.7109375" style="2" customWidth="1"/>
    <col min="4" max="16384" width="16.7109375" style="2"/>
  </cols>
  <sheetData>
    <row r="1" spans="1:6" ht="12" x14ac:dyDescent="0.2">
      <c r="A1" s="7" t="s">
        <v>91</v>
      </c>
      <c r="F1" s="18"/>
    </row>
    <row r="5" spans="1:6" s="14" customFormat="1" x14ac:dyDescent="0.25"/>
    <row r="6" spans="1:6" s="13" customFormat="1" x14ac:dyDescent="0.2">
      <c r="A6" s="2"/>
      <c r="B6" s="2"/>
      <c r="C6" s="9" t="s">
        <v>3</v>
      </c>
      <c r="D6" s="10" t="s">
        <v>0</v>
      </c>
    </row>
    <row r="7" spans="1:6" x14ac:dyDescent="0.2">
      <c r="B7" s="3" t="s">
        <v>92</v>
      </c>
      <c r="C7" s="10" t="s">
        <v>0</v>
      </c>
      <c r="D7" s="16">
        <f>D8+D27+D30+D31</f>
        <v>1086938610.8699994</v>
      </c>
      <c r="E7" s="13"/>
    </row>
    <row r="8" spans="1:6" x14ac:dyDescent="0.2">
      <c r="B8" s="4" t="s">
        <v>93</v>
      </c>
      <c r="C8" s="10" t="s">
        <v>6</v>
      </c>
      <c r="D8" s="16">
        <f>D9+D10+D11+D18+D19+D23+D24+D25+D26</f>
        <v>1086938610.8699994</v>
      </c>
      <c r="E8" s="13"/>
    </row>
    <row r="9" spans="1:6" x14ac:dyDescent="0.2">
      <c r="B9" s="5" t="s">
        <v>94</v>
      </c>
      <c r="C9" s="10" t="s">
        <v>8</v>
      </c>
      <c r="D9" s="17">
        <v>120505421.89000034</v>
      </c>
      <c r="E9" s="13"/>
    </row>
    <row r="10" spans="1:6" x14ac:dyDescent="0.2">
      <c r="B10" s="5" t="s">
        <v>95</v>
      </c>
      <c r="C10" s="10" t="s">
        <v>10</v>
      </c>
      <c r="D10" s="17">
        <v>1196162940.1899993</v>
      </c>
      <c r="E10" s="13"/>
    </row>
    <row r="11" spans="1:6" x14ac:dyDescent="0.2">
      <c r="B11" s="5" t="s">
        <v>55</v>
      </c>
      <c r="C11" s="10" t="s">
        <v>12</v>
      </c>
      <c r="D11" s="16">
        <f>D12+D13+D16+D17</f>
        <v>2599998791.9699998</v>
      </c>
      <c r="E11" s="13"/>
    </row>
    <row r="12" spans="1:6" x14ac:dyDescent="0.2">
      <c r="B12" s="6" t="s">
        <v>56</v>
      </c>
      <c r="C12" s="10" t="s">
        <v>14</v>
      </c>
      <c r="D12" s="17">
        <v>1339504.8999999999</v>
      </c>
      <c r="E12" s="13"/>
    </row>
    <row r="13" spans="1:6" x14ac:dyDescent="0.2">
      <c r="B13" s="6" t="s">
        <v>57</v>
      </c>
      <c r="C13" s="10" t="s">
        <v>16</v>
      </c>
      <c r="D13" s="16">
        <f>D14+D15</f>
        <v>134483594.26999998</v>
      </c>
      <c r="E13" s="13"/>
    </row>
    <row r="14" spans="1:6" x14ac:dyDescent="0.2">
      <c r="B14" s="15" t="s">
        <v>58</v>
      </c>
      <c r="C14" s="10" t="s">
        <v>18</v>
      </c>
      <c r="D14" s="17">
        <v>16564333.139999999</v>
      </c>
      <c r="E14" s="13"/>
    </row>
    <row r="15" spans="1:6" x14ac:dyDescent="0.2">
      <c r="B15" s="15" t="s">
        <v>59</v>
      </c>
      <c r="C15" s="10" t="s">
        <v>20</v>
      </c>
      <c r="D15" s="17">
        <v>117919261.13</v>
      </c>
      <c r="E15" s="13"/>
    </row>
    <row r="16" spans="1:6" x14ac:dyDescent="0.2">
      <c r="B16" s="6" t="s">
        <v>60</v>
      </c>
      <c r="C16" s="10" t="s">
        <v>22</v>
      </c>
      <c r="D16" s="17">
        <v>10401326.140000001</v>
      </c>
      <c r="E16" s="13"/>
    </row>
    <row r="17" spans="2:5" x14ac:dyDescent="0.2">
      <c r="B17" s="6" t="s">
        <v>61</v>
      </c>
      <c r="C17" s="10" t="s">
        <v>24</v>
      </c>
      <c r="D17" s="17">
        <v>2453774366.6599998</v>
      </c>
      <c r="E17" s="13"/>
    </row>
    <row r="18" spans="2:5" x14ac:dyDescent="0.2">
      <c r="B18" s="5" t="s">
        <v>96</v>
      </c>
      <c r="C18" s="10" t="s">
        <v>26</v>
      </c>
      <c r="D18" s="17"/>
      <c r="E18" s="13"/>
    </row>
    <row r="19" spans="2:5" x14ac:dyDescent="0.2">
      <c r="B19" s="5" t="s">
        <v>78</v>
      </c>
      <c r="C19" s="10" t="s">
        <v>28</v>
      </c>
      <c r="D19" s="16">
        <f>D20+D21+D22</f>
        <v>-2814048996.3299999</v>
      </c>
      <c r="E19" s="13"/>
    </row>
    <row r="20" spans="2:5" x14ac:dyDescent="0.2">
      <c r="B20" s="6" t="s">
        <v>80</v>
      </c>
      <c r="C20" s="10" t="s">
        <v>30</v>
      </c>
      <c r="D20" s="17">
        <v>-109011731.73999999</v>
      </c>
      <c r="E20" s="13"/>
    </row>
    <row r="21" spans="2:5" x14ac:dyDescent="0.2">
      <c r="B21" s="6" t="s">
        <v>82</v>
      </c>
      <c r="C21" s="10" t="s">
        <v>32</v>
      </c>
      <c r="D21" s="17">
        <v>-27642687.600000001</v>
      </c>
      <c r="E21" s="13"/>
    </row>
    <row r="22" spans="2:5" x14ac:dyDescent="0.2">
      <c r="B22" s="6" t="s">
        <v>84</v>
      </c>
      <c r="C22" s="10" t="s">
        <v>34</v>
      </c>
      <c r="D22" s="17">
        <v>-2677394576.9899998</v>
      </c>
      <c r="E22" s="13"/>
    </row>
    <row r="23" spans="2:5" x14ac:dyDescent="0.2">
      <c r="B23" s="5" t="s">
        <v>97</v>
      </c>
      <c r="C23" s="10" t="s">
        <v>36</v>
      </c>
      <c r="D23" s="17">
        <v>214050204.36000013</v>
      </c>
      <c r="E23" s="13"/>
    </row>
    <row r="24" spans="2:5" x14ac:dyDescent="0.2">
      <c r="B24" s="5" t="s">
        <v>98</v>
      </c>
      <c r="C24" s="10" t="s">
        <v>38</v>
      </c>
      <c r="D24" s="17">
        <v>5481425.3500000006</v>
      </c>
      <c r="E24" s="13"/>
    </row>
    <row r="25" spans="2:5" x14ac:dyDescent="0.2">
      <c r="B25" s="5" t="s">
        <v>99</v>
      </c>
      <c r="C25" s="10" t="s">
        <v>40</v>
      </c>
      <c r="D25" s="17">
        <v>-8681089.8599999994</v>
      </c>
      <c r="E25" s="13"/>
    </row>
    <row r="26" spans="2:5" x14ac:dyDescent="0.2">
      <c r="B26" s="5" t="s">
        <v>100</v>
      </c>
      <c r="C26" s="10" t="s">
        <v>42</v>
      </c>
      <c r="D26" s="17">
        <v>-226530086.70000002</v>
      </c>
      <c r="E26" s="13"/>
    </row>
    <row r="27" spans="2:5" x14ac:dyDescent="0.2">
      <c r="B27" s="4" t="s">
        <v>101</v>
      </c>
      <c r="C27" s="10" t="s">
        <v>44</v>
      </c>
      <c r="D27" s="16">
        <f>D28+D29</f>
        <v>0</v>
      </c>
      <c r="E27" s="13"/>
    </row>
    <row r="28" spans="2:5" x14ac:dyDescent="0.2">
      <c r="B28" s="5" t="s">
        <v>102</v>
      </c>
      <c r="C28" s="10" t="s">
        <v>46</v>
      </c>
      <c r="D28" s="17">
        <v>0</v>
      </c>
      <c r="E28" s="13"/>
    </row>
    <row r="29" spans="2:5" x14ac:dyDescent="0.2">
      <c r="B29" s="5" t="s">
        <v>103</v>
      </c>
      <c r="C29" s="10" t="s">
        <v>48</v>
      </c>
      <c r="D29" s="17">
        <v>0</v>
      </c>
      <c r="E29" s="13"/>
    </row>
    <row r="30" spans="2:5" x14ac:dyDescent="0.2">
      <c r="B30" s="4" t="s">
        <v>104</v>
      </c>
      <c r="C30" s="10" t="s">
        <v>50</v>
      </c>
      <c r="D30" s="17">
        <v>0</v>
      </c>
      <c r="E30" s="13"/>
    </row>
    <row r="31" spans="2:5" x14ac:dyDescent="0.2">
      <c r="B31" s="4" t="s">
        <v>105</v>
      </c>
      <c r="C31" s="10" t="s">
        <v>52</v>
      </c>
      <c r="D31" s="17">
        <v>0</v>
      </c>
      <c r="E31" s="13"/>
    </row>
    <row r="32" spans="2:5" x14ac:dyDescent="0.2">
      <c r="E32" s="13"/>
    </row>
    <row r="33" spans="5:5" x14ac:dyDescent="0.2">
      <c r="E33" s="13"/>
    </row>
    <row r="34" spans="5:5" x14ac:dyDescent="0.2">
      <c r="E34" s="13"/>
    </row>
  </sheetData>
  <printOptions gridLines="1" gridLinesSet="0"/>
  <pageMargins left="0" right="0" top="0" bottom="0" header="0" footer="0"/>
  <pageSetup paperSize="9" orientation="portrait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BE8C9207DB8F546B864290A68A057A3" ma:contentTypeVersion="4" ma:contentTypeDescription="Create a new document." ma:contentTypeScope="" ma:versionID="56ac2ba26d42b0788f0a11eb255a4b87">
  <xsd:schema xmlns:xsd="http://www.w3.org/2001/XMLSchema" xmlns:xs="http://www.w3.org/2001/XMLSchema" xmlns:p="http://schemas.microsoft.com/office/2006/metadata/properties" xmlns:ns2="642c03dd-9b06-4cf6-b033-df435d4f3b62" xmlns:ns3="a9860162-b2a6-4eb4-97e2-694b423145d9" targetNamespace="http://schemas.microsoft.com/office/2006/metadata/properties" ma:root="true" ma:fieldsID="f5c697071b33a02a538aca6381ad663f" ns2:_="" ns3:_="">
    <xsd:import namespace="642c03dd-9b06-4cf6-b033-df435d4f3b62"/>
    <xsd:import namespace="a9860162-b2a6-4eb4-97e2-694b423145d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2c03dd-9b06-4cf6-b033-df435d4f3b6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860162-b2a6-4eb4-97e2-694b423145d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D6407E7-6643-43D7-B6E0-2D0953EEB4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42c03dd-9b06-4cf6-b033-df435d4f3b62"/>
    <ds:schemaRef ds:uri="a9860162-b2a6-4eb4-97e2-694b423145d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AD30772-2948-4F87-87CD-BA94C007442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3EFF2D8-260A-46BE-A5D5-B0220AC23590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a9860162-b2a6-4eb4-97e2-694b423145d9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642c03dd-9b06-4cf6-b033-df435d4f3b62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VYPO20_11</vt:lpstr>
      <vt:lpstr>VYPO20_12</vt:lpstr>
      <vt:lpstr>VYPO20_21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ZAM\ljez</dc:creator>
  <cp:keywords/>
  <dc:description/>
  <cp:lastModifiedBy>Proroková Jana</cp:lastModifiedBy>
  <cp:revision/>
  <dcterms:created xsi:type="dcterms:W3CDTF">2022-01-07T07:54:01Z</dcterms:created>
  <dcterms:modified xsi:type="dcterms:W3CDTF">2023-04-28T14:09:34Z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  <property fmtid="{D5CDD505-2E9C-101B-9397-08002B2CF9AE}" pid="4" name="MSIP_Label_8a7087ee-6952-4f47-a56b-529fc8bf57e0_Enabled">
    <vt:lpwstr>true</vt:lpwstr>
  </property>
  <property fmtid="{D5CDD505-2E9C-101B-9397-08002B2CF9AE}" pid="5" name="MSIP_Label_8a7087ee-6952-4f47-a56b-529fc8bf57e0_SetDate">
    <vt:lpwstr>2022-10-05T10:26:27Z</vt:lpwstr>
  </property>
  <property fmtid="{D5CDD505-2E9C-101B-9397-08002B2CF9AE}" pid="6" name="MSIP_Label_8a7087ee-6952-4f47-a56b-529fc8bf57e0_Method">
    <vt:lpwstr>Standard</vt:lpwstr>
  </property>
  <property fmtid="{D5CDD505-2E9C-101B-9397-08002B2CF9AE}" pid="7" name="MSIP_Label_8a7087ee-6952-4f47-a56b-529fc8bf57e0_Name">
    <vt:lpwstr>VIGCZ102S01</vt:lpwstr>
  </property>
  <property fmtid="{D5CDD505-2E9C-101B-9397-08002B2CF9AE}" pid="8" name="MSIP_Label_8a7087ee-6952-4f47-a56b-529fc8bf57e0_SiteId">
    <vt:lpwstr>1cf16eb8-8983-4f6f-9c5f-66decda360c4</vt:lpwstr>
  </property>
  <property fmtid="{D5CDD505-2E9C-101B-9397-08002B2CF9AE}" pid="9" name="MSIP_Label_8a7087ee-6952-4f47-a56b-529fc8bf57e0_ActionId">
    <vt:lpwstr>889376c3-06fc-4f9f-a77c-51789c40af8a</vt:lpwstr>
  </property>
  <property fmtid="{D5CDD505-2E9C-101B-9397-08002B2CF9AE}" pid="10" name="MSIP_Label_8a7087ee-6952-4f47-a56b-529fc8bf57e0_ContentBits">
    <vt:lpwstr>0</vt:lpwstr>
  </property>
  <property fmtid="{D5CDD505-2E9C-101B-9397-08002B2CF9AE}" pid="11" name="ContentTypeId">
    <vt:lpwstr>0x010100ABE8C9207DB8F546B864290A68A057A3</vt:lpwstr>
  </property>
</Properties>
</file>