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filephmpk1\KOOP\Pravni_usek\INFORMACE\INFORMACE O POJIŠŤOVNĚ A ZAJIŠŤOVNĚ\2024\4Q\KOOP\"/>
    </mc:Choice>
  </mc:AlternateContent>
  <xr:revisionPtr revIDLastSave="0" documentId="13_ncr:1_{93F61E75-A5B2-43EE-88B2-9E8D8935DB18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ROPO10_11" sheetId="1" r:id="rId1"/>
    <sheet name="ROPO10_2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2" l="1"/>
  <c r="F40" i="2"/>
  <c r="F35" i="2"/>
  <c r="D34" i="2"/>
  <c r="D33" i="2"/>
  <c r="D32" i="2"/>
  <c r="F31" i="2"/>
  <c r="E31" i="2"/>
  <c r="D31" i="2" s="1"/>
  <c r="D30" i="2"/>
  <c r="D29" i="2"/>
  <c r="F28" i="2"/>
  <c r="D28" i="2" s="1"/>
  <c r="E28" i="2"/>
  <c r="D27" i="2"/>
  <c r="D26" i="2"/>
  <c r="F25" i="2"/>
  <c r="E25" i="2"/>
  <c r="D25" i="2"/>
  <c r="D24" i="2"/>
  <c r="D23" i="2"/>
  <c r="D22" i="2"/>
  <c r="F21" i="2"/>
  <c r="E21" i="2"/>
  <c r="D21" i="2" s="1"/>
  <c r="E20" i="2"/>
  <c r="F9" i="2"/>
  <c r="D48" i="1"/>
  <c r="D47" i="1"/>
  <c r="D46" i="1"/>
  <c r="D45" i="1"/>
  <c r="F44" i="1"/>
  <c r="D44" i="1" s="1"/>
  <c r="E44" i="1"/>
  <c r="E42" i="1" s="1"/>
  <c r="D43" i="1"/>
  <c r="D41" i="1"/>
  <c r="D40" i="1"/>
  <c r="D39" i="1"/>
  <c r="F38" i="1"/>
  <c r="D38" i="1" s="1"/>
  <c r="E38" i="1"/>
  <c r="D37" i="1"/>
  <c r="D36" i="1"/>
  <c r="D35" i="1"/>
  <c r="D34" i="1"/>
  <c r="D33" i="1"/>
  <c r="F32" i="1"/>
  <c r="D32" i="1" s="1"/>
  <c r="E32" i="1"/>
  <c r="F31" i="1"/>
  <c r="E31" i="1"/>
  <c r="D31" i="1"/>
  <c r="D30" i="1"/>
  <c r="D29" i="1"/>
  <c r="D28" i="1"/>
  <c r="D27" i="1"/>
  <c r="D26" i="1"/>
  <c r="D25" i="1"/>
  <c r="D24" i="1"/>
  <c r="D23" i="1"/>
  <c r="F22" i="1"/>
  <c r="D22" i="1" s="1"/>
  <c r="E22" i="1"/>
  <c r="E20" i="1" s="1"/>
  <c r="E12" i="1" s="1"/>
  <c r="E8" i="1" s="1"/>
  <c r="D21" i="1"/>
  <c r="D19" i="1"/>
  <c r="D18" i="1"/>
  <c r="D17" i="1"/>
  <c r="D16" i="1"/>
  <c r="F15" i="1"/>
  <c r="E15" i="1"/>
  <c r="D15" i="1"/>
  <c r="D14" i="1"/>
  <c r="D13" i="1"/>
  <c r="D11" i="1"/>
  <c r="D10" i="1"/>
  <c r="D9" i="1"/>
  <c r="F8" i="2" l="1"/>
  <c r="F20" i="2"/>
  <c r="D20" i="2" s="1"/>
  <c r="F20" i="1"/>
  <c r="F42" i="1"/>
  <c r="D42" i="1" s="1"/>
  <c r="F12" i="1" l="1"/>
  <c r="D20" i="1"/>
  <c r="D12" i="1" l="1"/>
  <c r="F8" i="1"/>
  <c r="D8" i="1" s="1"/>
</calcChain>
</file>

<file path=xl/sharedStrings.xml><?xml version="1.0" encoding="utf-8"?>
<sst xmlns="http://schemas.openxmlformats.org/spreadsheetml/2006/main" count="255" uniqueCount="145">
  <si>
    <t>ROPO10_11 - Rozvahová aktiva</t>
  </si>
  <si>
    <t>Údaj nekompenzovaný o opravné položky a oprávky ∑</t>
  </si>
  <si>
    <t>Opravné položky a oprávky</t>
  </si>
  <si>
    <t>Údaj kompenzovaný o opravné položky a oprávky</t>
  </si>
  <si>
    <t>1</t>
  </si>
  <si>
    <t>2</t>
  </si>
  <si>
    <t>3</t>
  </si>
  <si>
    <t>Aktiva celkem ∑</t>
  </si>
  <si>
    <t>Pohledávky za upsaný základní kapitál</t>
  </si>
  <si>
    <t>Dlouhodobý nehmotný majetek</t>
  </si>
  <si>
    <t>z toho goodwill</t>
  </si>
  <si>
    <t>4</t>
  </si>
  <si>
    <t>Investice ∑</t>
  </si>
  <si>
    <t>5</t>
  </si>
  <si>
    <t>Pozemky a stavby</t>
  </si>
  <si>
    <t>6</t>
  </si>
  <si>
    <t>provozní investice</t>
  </si>
  <si>
    <t>7</t>
  </si>
  <si>
    <t>Investice v podnikatelských seskupeních ∑</t>
  </si>
  <si>
    <t>8</t>
  </si>
  <si>
    <t>Podíly v ovládaných osobách</t>
  </si>
  <si>
    <t>9</t>
  </si>
  <si>
    <t>Dluhové CP vydané ovládanými osobami a zápůjčky a úvěry těmto osobám</t>
  </si>
  <si>
    <t>10</t>
  </si>
  <si>
    <t>Podíly s podstatným vlivem</t>
  </si>
  <si>
    <t>11</t>
  </si>
  <si>
    <t>Dluhové CP vydané os., ve kterých má úč. jedn. podst. vliv</t>
  </si>
  <si>
    <t>12</t>
  </si>
  <si>
    <t>Jiné investice ∑</t>
  </si>
  <si>
    <t>13</t>
  </si>
  <si>
    <t>Akcie a ostatní CP s proměnlivým výnosem, ostatní podíly</t>
  </si>
  <si>
    <t>14</t>
  </si>
  <si>
    <t>Dluhové cenné papíry ∑</t>
  </si>
  <si>
    <t>15</t>
  </si>
  <si>
    <t>Dluhové cenné papíry oceňované reálnou hodnotou</t>
  </si>
  <si>
    <t>16</t>
  </si>
  <si>
    <t>Dluhové cenné papíry držené do splatnosti</t>
  </si>
  <si>
    <t>17</t>
  </si>
  <si>
    <t>Investice v investičních sdruženích</t>
  </si>
  <si>
    <t>18</t>
  </si>
  <si>
    <t>Ostatní zápůjčky a úvěry</t>
  </si>
  <si>
    <t>19</t>
  </si>
  <si>
    <t>Depozita u finančních institucí</t>
  </si>
  <si>
    <t>20</t>
  </si>
  <si>
    <t>Ostatní investice</t>
  </si>
  <si>
    <t>21</t>
  </si>
  <si>
    <t>Depozita při aktivním zajištění</t>
  </si>
  <si>
    <t>22</t>
  </si>
  <si>
    <t>Investice životního pojištění, je-li nositelem inv. rizika pojistník</t>
  </si>
  <si>
    <t>23</t>
  </si>
  <si>
    <t>Dlužníci ∑</t>
  </si>
  <si>
    <t>24</t>
  </si>
  <si>
    <t>Pohledávky z operací přímého pojištění ∑</t>
  </si>
  <si>
    <t>25</t>
  </si>
  <si>
    <t>Pojistníci</t>
  </si>
  <si>
    <t>26</t>
  </si>
  <si>
    <t>Pojišťovací zprostředkovatelé</t>
  </si>
  <si>
    <t>27</t>
  </si>
  <si>
    <t>Pohledávky z operací zajištění</t>
  </si>
  <si>
    <t>28</t>
  </si>
  <si>
    <t>Ostatní pohledávky</t>
  </si>
  <si>
    <t>29</t>
  </si>
  <si>
    <t>z toho odložená daňová pohledávka</t>
  </si>
  <si>
    <t>30</t>
  </si>
  <si>
    <t>Ostatní aktiva ∑</t>
  </si>
  <si>
    <t>31</t>
  </si>
  <si>
    <t>Dlouhodobý hm. majetek, jiný než pozemky a stavby, a zásoby</t>
  </si>
  <si>
    <t>32</t>
  </si>
  <si>
    <t>Hotovost na účtech u fin. institucí a hotovost v pokladně</t>
  </si>
  <si>
    <t>33</t>
  </si>
  <si>
    <t>Jiná aktiva</t>
  </si>
  <si>
    <t>34</t>
  </si>
  <si>
    <t>Přechodné účty aktiv ∑</t>
  </si>
  <si>
    <t>35</t>
  </si>
  <si>
    <t>Naběhlé úroky a nájemné</t>
  </si>
  <si>
    <t>36</t>
  </si>
  <si>
    <t>Odložené pořizovací náklady na pojistné smlouvy ∑</t>
  </si>
  <si>
    <t>37</t>
  </si>
  <si>
    <t>Odložené pořizovací nákl. na poj. smlouvy v živ. poj.</t>
  </si>
  <si>
    <t>38</t>
  </si>
  <si>
    <t>Odložené pořizovací nákl. na poj. smlouvy v neživ. poj.</t>
  </si>
  <si>
    <t>39</t>
  </si>
  <si>
    <t>Ostatní přechodné účty aktiv</t>
  </si>
  <si>
    <t>40</t>
  </si>
  <si>
    <t>z toho dohadné položky aktivní</t>
  </si>
  <si>
    <t>41</t>
  </si>
  <si>
    <t>ROPO10_21 - Rozvahová pasiva</t>
  </si>
  <si>
    <t>Hrubá hodnota ∑</t>
  </si>
  <si>
    <t>Hodnota zajištění</t>
  </si>
  <si>
    <t>Čistá hodnota</t>
  </si>
  <si>
    <t>Pasiva celkem ∑</t>
  </si>
  <si>
    <t>Vlastní kapitál ∑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</si>
  <si>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</si>
  <si>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</si>
  <si>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</si>
  <si>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</si>
  <si>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</si>
  <si>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</si>
  <si>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</si>
  <si>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</si>
  <si>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</si>
  <si>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</si>
  <si>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 ∑</t>
  </si>
  <si>
    <t>Rezerva na nezasloužené pojistné ∑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</si>
  <si>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</si>
  <si>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</si>
  <si>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</si>
  <si>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 ∑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</si>
  <si>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</si>
  <si>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</si>
  <si>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 ∑</t>
  </si>
  <si>
    <t>Rezerva na bonusy a slevy vztahující se k poj. odv. ŽP</t>
  </si>
  <si>
    <t>Rezerva na bonusy a slevy vztahující se k poj. odv. NP</t>
  </si>
  <si>
    <t>Ostatní technické rezervy ∑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</si>
  <si>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</si>
  <si>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</si>
  <si>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</si>
  <si>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 ∑</t>
  </si>
  <si>
    <t>Rezerva na penzijní a podobné závazky</t>
  </si>
  <si>
    <t>Rezerva na daně</t>
  </si>
  <si>
    <t>Ostatní rezervy</t>
  </si>
  <si>
    <t>Depozita při pasivním zajištění</t>
  </si>
  <si>
    <t>Věřitelé ∑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</si>
  <si>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</si>
  <si>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</si>
  <si>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</si>
  <si>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</si>
  <si>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</si>
  <si>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</si>
  <si>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</si>
  <si>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</si>
  <si>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</si>
  <si>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42</t>
  </si>
  <si>
    <t>Přechodné účty pasiv ∑</t>
  </si>
  <si>
    <t>43</t>
  </si>
  <si>
    <t>Výdaje příštích období a výnosy příštích období</t>
  </si>
  <si>
    <t>44</t>
  </si>
  <si>
    <t>Ostatní přechodné účty pasiv</t>
  </si>
  <si>
    <t>45</t>
  </si>
  <si>
    <t>z toho dohadné položky pasivní</t>
  </si>
  <si>
    <t>46</t>
  </si>
  <si>
    <t>@</t>
  </si>
  <si>
    <t>X</t>
  </si>
  <si>
    <t>31.12.2024</t>
  </si>
  <si>
    <t>47116617 - Kooperativa pojišťovna, a.s., Vienna Insurance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</si>
</sst>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" x14ac:knownFonts="1">
    <font>
      <sz val="11"/>
      <color rgb="FF000000"/>
      <name val="Calibri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8"/>
      <color rgb="FF008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/>
    <xf numFmtId="49" fontId="2" fillId="0" borderId="0" xfId="0" applyNumberFormat="1" applyFont="1" applyFill="1"/>
    <xf numFmtId="0" fontId="2" fillId="0" borderId="0" xfId="0" applyFont="1" applyFill="1"/>
    <xf numFmtId="49" fontId="3" fillId="0" borderId="0" xfId="0" applyNumberFormat="1" applyFont="1" applyFill="1" applyAlignment="1">
      <alignment horizontal="left"/>
    </xf>
    <xf numFmtId="49" fontId="5" fillId="0" borderId="0" xfId="0" applyNumberFormat="1" applyFont="1" applyFill="1"/>
    <xf numFmtId="0" fontId="2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right"/>
    </xf>
    <xf numFmtId="49" fontId="2" fillId="0" borderId="1" xfId="0" applyNumberFormat="1" applyFont="1" applyFill="1" applyBorder="1" applyAlignment="1"/>
    <xf numFmtId="0" fontId="4" fillId="0" borderId="0" xfId="0" applyFont="1" applyFill="1" applyAlignment="1">
      <alignment horizontal="right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>
    <pageSetUpPr fitToPage="1"/>
  </sheetPr>
  <dimension ref="A1:F48"/>
  <sheetViews>
    <sheetView workbookViewId="0">
      <pane xSplit="3" ySplit="7" topLeftCell="D12" activePane="bottomRight" state="frozen"/>
      <selection pane="topRight"/>
      <selection pane="bottomLeft"/>
      <selection pane="bottomRight" activeCell="K30" sqref="K30"/>
    </sheetView>
  </sheetViews>
  <sheetFormatPr defaultColWidth="9.140625" defaultRowHeight="11.25" x14ac:dyDescent="0.2"/>
  <cols>
    <col min="1" max="1" width="9.140625" style="1" customWidth="1"/>
    <col min="2" max="2" width="52.7109375" style="1" bestFit="1" customWidth="1"/>
    <col min="3" max="3" width="8.5703125" style="1" customWidth="1"/>
    <col min="4" max="6" width="16.5703125" style="1" customWidth="1"/>
    <col min="7" max="16384" width="9.140625" style="1"/>
  </cols>
  <sheetData>
    <row r="1" spans="1:6" ht="14.25" customHeight="1" x14ac:dyDescent="0.2">
      <c r="A1" s="3" t="s">
        <v>0</v>
      </c>
      <c r="F1" s="13" t="s">
        <v>143</v>
      </c>
    </row>
    <row r="2" spans="1:6" x14ac:dyDescent="0.2">
      <c r="A2" s="4" t="s">
        <v>144</v>
      </c>
      <c r="E2" s="4"/>
      <c r="F2" s="4"/>
    </row>
    <row r="5" spans="1:6" s="7" customFormat="1" x14ac:dyDescent="0.25"/>
    <row r="6" spans="1:6" s="7" customFormat="1" ht="45" x14ac:dyDescent="0.25">
      <c r="D6" s="8" t="s">
        <v>1</v>
      </c>
      <c r="E6" s="8" t="s">
        <v>2</v>
      </c>
      <c r="F6" s="8" t="s">
        <v>3</v>
      </c>
    </row>
    <row r="7" spans="1:6" x14ac:dyDescent="0.2">
      <c r="C7" s="5" t="s">
        <v>141</v>
      </c>
      <c r="D7" s="6" t="s">
        <v>4</v>
      </c>
      <c r="E7" s="6" t="s">
        <v>5</v>
      </c>
      <c r="F7" s="6" t="s">
        <v>6</v>
      </c>
    </row>
    <row r="8" spans="1:6" x14ac:dyDescent="0.2">
      <c r="B8" s="14" t="s">
        <v>7</v>
      </c>
      <c r="C8" s="6" t="s">
        <v>4</v>
      </c>
      <c r="D8" s="11">
        <f t="shared" ref="D8:D48" si="0">F8+E8</f>
        <v>101338097506.39</v>
      </c>
      <c r="E8" s="11">
        <f>E9+E10+E12+E30+E31+E38+E42</f>
        <v>5746329922.3800001</v>
      </c>
      <c r="F8" s="11">
        <f>F9+F10+F12+F30+F31+F38+F42</f>
        <v>95591767584.009995</v>
      </c>
    </row>
    <row r="9" spans="1:6" x14ac:dyDescent="0.2">
      <c r="B9" s="14" t="s">
        <v>8</v>
      </c>
      <c r="C9" s="6" t="s">
        <v>5</v>
      </c>
      <c r="D9" s="11">
        <f t="shared" si="0"/>
        <v>0</v>
      </c>
      <c r="E9" s="12">
        <v>0</v>
      </c>
      <c r="F9" s="12">
        <v>0</v>
      </c>
    </row>
    <row r="10" spans="1:6" x14ac:dyDescent="0.2">
      <c r="B10" s="14" t="s">
        <v>9</v>
      </c>
      <c r="C10" s="6" t="s">
        <v>6</v>
      </c>
      <c r="D10" s="11">
        <f t="shared" si="0"/>
        <v>4819085640.71</v>
      </c>
      <c r="E10" s="12">
        <v>3281430763.3899999</v>
      </c>
      <c r="F10" s="12">
        <v>1537654877.3199999</v>
      </c>
    </row>
    <row r="11" spans="1:6" x14ac:dyDescent="0.2">
      <c r="B11" s="14" t="s">
        <v>10</v>
      </c>
      <c r="C11" s="6" t="s">
        <v>11</v>
      </c>
      <c r="D11" s="11">
        <f t="shared" si="0"/>
        <v>0</v>
      </c>
      <c r="E11" s="12">
        <v>0</v>
      </c>
      <c r="F11" s="12">
        <v>0</v>
      </c>
    </row>
    <row r="12" spans="1:6" x14ac:dyDescent="0.2">
      <c r="B12" s="14" t="s">
        <v>12</v>
      </c>
      <c r="C12" s="6" t="s">
        <v>13</v>
      </c>
      <c r="D12" s="11">
        <f t="shared" si="0"/>
        <v>62859815829.379997</v>
      </c>
      <c r="E12" s="11">
        <f>E13+E15+E20+E29</f>
        <v>1255698545.74</v>
      </c>
      <c r="F12" s="11">
        <f>F13+F15+F20+F29</f>
        <v>61604117283.639999</v>
      </c>
    </row>
    <row r="13" spans="1:6" x14ac:dyDescent="0.2">
      <c r="B13" s="14" t="s">
        <v>14</v>
      </c>
      <c r="C13" s="6" t="s">
        <v>15</v>
      </c>
      <c r="D13" s="11">
        <f t="shared" si="0"/>
        <v>2794891045.23</v>
      </c>
      <c r="E13" s="12">
        <v>1255698545.74</v>
      </c>
      <c r="F13" s="12">
        <v>1539192499.49</v>
      </c>
    </row>
    <row r="14" spans="1:6" x14ac:dyDescent="0.2">
      <c r="B14" s="14" t="s">
        <v>16</v>
      </c>
      <c r="C14" s="6" t="s">
        <v>17</v>
      </c>
      <c r="D14" s="11">
        <f t="shared" si="0"/>
        <v>1901798172.45</v>
      </c>
      <c r="E14" s="12">
        <v>1137763797.9200001</v>
      </c>
      <c r="F14" s="12">
        <v>764034374.52999997</v>
      </c>
    </row>
    <row r="15" spans="1:6" x14ac:dyDescent="0.2">
      <c r="B15" s="14" t="s">
        <v>18</v>
      </c>
      <c r="C15" s="6" t="s">
        <v>19</v>
      </c>
      <c r="D15" s="11">
        <f t="shared" si="0"/>
        <v>6976095978.9899998</v>
      </c>
      <c r="E15" s="11">
        <f>E16+E17+E18+E19</f>
        <v>0</v>
      </c>
      <c r="F15" s="11">
        <f>F16+F17+F18+F19</f>
        <v>6976095978.9899998</v>
      </c>
    </row>
    <row r="16" spans="1:6" x14ac:dyDescent="0.2">
      <c r="B16" s="14" t="s">
        <v>20</v>
      </c>
      <c r="C16" s="6" t="s">
        <v>21</v>
      </c>
      <c r="D16" s="11">
        <f t="shared" si="0"/>
        <v>6417913624.0500002</v>
      </c>
      <c r="E16" s="12">
        <v>0</v>
      </c>
      <c r="F16" s="12">
        <v>6417913624.0500002</v>
      </c>
    </row>
    <row r="17" spans="2:6" x14ac:dyDescent="0.2">
      <c r="B17" s="14" t="s">
        <v>22</v>
      </c>
      <c r="C17" s="6" t="s">
        <v>23</v>
      </c>
      <c r="D17" s="11">
        <f t="shared" si="0"/>
        <v>558182354.94000006</v>
      </c>
      <c r="E17" s="12">
        <v>0</v>
      </c>
      <c r="F17" s="12">
        <v>558182354.94000006</v>
      </c>
    </row>
    <row r="18" spans="2:6" x14ac:dyDescent="0.2">
      <c r="B18" s="14" t="s">
        <v>24</v>
      </c>
      <c r="C18" s="6" t="s">
        <v>25</v>
      </c>
      <c r="D18" s="11">
        <f t="shared" si="0"/>
        <v>0</v>
      </c>
      <c r="E18" s="12">
        <v>0</v>
      </c>
      <c r="F18" s="12">
        <v>0</v>
      </c>
    </row>
    <row r="19" spans="2:6" x14ac:dyDescent="0.2">
      <c r="B19" s="14" t="s">
        <v>26</v>
      </c>
      <c r="C19" s="6" t="s">
        <v>27</v>
      </c>
      <c r="D19" s="11">
        <f t="shared" si="0"/>
        <v>0</v>
      </c>
      <c r="E19" s="12">
        <v>0</v>
      </c>
      <c r="F19" s="12">
        <v>0</v>
      </c>
    </row>
    <row r="20" spans="2:6" x14ac:dyDescent="0.2">
      <c r="B20" s="14" t="s">
        <v>28</v>
      </c>
      <c r="C20" s="6" t="s">
        <v>29</v>
      </c>
      <c r="D20" s="11">
        <f t="shared" si="0"/>
        <v>53088828805.160004</v>
      </c>
      <c r="E20" s="11">
        <f>E21+E22+E25+E26+E27+E28</f>
        <v>0</v>
      </c>
      <c r="F20" s="11">
        <f>F21+F22+F25+F26+F27+F28</f>
        <v>53088828805.160004</v>
      </c>
    </row>
    <row r="21" spans="2:6" x14ac:dyDescent="0.2">
      <c r="B21" s="14" t="s">
        <v>30</v>
      </c>
      <c r="C21" s="6" t="s">
        <v>31</v>
      </c>
      <c r="D21" s="11">
        <f t="shared" si="0"/>
        <v>4207471671.5500002</v>
      </c>
      <c r="E21" s="12">
        <v>0</v>
      </c>
      <c r="F21" s="12">
        <v>4207471671.5500002</v>
      </c>
    </row>
    <row r="22" spans="2:6" x14ac:dyDescent="0.2">
      <c r="B22" s="14" t="s">
        <v>32</v>
      </c>
      <c r="C22" s="6" t="s">
        <v>33</v>
      </c>
      <c r="D22" s="11">
        <f t="shared" si="0"/>
        <v>43489066966.379997</v>
      </c>
      <c r="E22" s="11">
        <f>E23+E24</f>
        <v>0</v>
      </c>
      <c r="F22" s="11">
        <f>F23+F24</f>
        <v>43489066966.379997</v>
      </c>
    </row>
    <row r="23" spans="2:6" x14ac:dyDescent="0.2">
      <c r="B23" s="14" t="s">
        <v>34</v>
      </c>
      <c r="C23" s="6" t="s">
        <v>35</v>
      </c>
      <c r="D23" s="11">
        <f t="shared" si="0"/>
        <v>18194221573.099998</v>
      </c>
      <c r="E23" s="12">
        <v>0</v>
      </c>
      <c r="F23" s="12">
        <v>18194221573.099998</v>
      </c>
    </row>
    <row r="24" spans="2:6" x14ac:dyDescent="0.2">
      <c r="B24" s="14" t="s">
        <v>36</v>
      </c>
      <c r="C24" s="6" t="s">
        <v>37</v>
      </c>
      <c r="D24" s="11">
        <f t="shared" si="0"/>
        <v>25294845393.279999</v>
      </c>
      <c r="E24" s="12"/>
      <c r="F24" s="12">
        <v>25294845393.279999</v>
      </c>
    </row>
    <row r="25" spans="2:6" x14ac:dyDescent="0.2">
      <c r="B25" s="14" t="s">
        <v>38</v>
      </c>
      <c r="C25" s="6" t="s">
        <v>39</v>
      </c>
      <c r="D25" s="11">
        <f t="shared" si="0"/>
        <v>0</v>
      </c>
      <c r="E25" s="12">
        <v>0</v>
      </c>
      <c r="F25" s="12">
        <v>0</v>
      </c>
    </row>
    <row r="26" spans="2:6" x14ac:dyDescent="0.2">
      <c r="B26" s="14" t="s">
        <v>40</v>
      </c>
      <c r="C26" s="6" t="s">
        <v>41</v>
      </c>
      <c r="D26" s="11">
        <f t="shared" si="0"/>
        <v>2103200000</v>
      </c>
      <c r="E26" s="12">
        <v>0</v>
      </c>
      <c r="F26" s="12">
        <v>2103200000</v>
      </c>
    </row>
    <row r="27" spans="2:6" x14ac:dyDescent="0.2">
      <c r="B27" s="14" t="s">
        <v>42</v>
      </c>
      <c r="C27" s="6" t="s">
        <v>43</v>
      </c>
      <c r="D27" s="11">
        <f t="shared" si="0"/>
        <v>3154087347.2199998</v>
      </c>
      <c r="E27" s="12">
        <v>0</v>
      </c>
      <c r="F27" s="12">
        <v>3154087347.2199998</v>
      </c>
    </row>
    <row r="28" spans="2:6" x14ac:dyDescent="0.2">
      <c r="B28" s="14" t="s">
        <v>44</v>
      </c>
      <c r="C28" s="6" t="s">
        <v>45</v>
      </c>
      <c r="D28" s="11">
        <f t="shared" si="0"/>
        <v>135002820.00999999</v>
      </c>
      <c r="E28" s="12">
        <v>0</v>
      </c>
      <c r="F28" s="12">
        <v>135002820.00999999</v>
      </c>
    </row>
    <row r="29" spans="2:6" x14ac:dyDescent="0.2">
      <c r="B29" s="14" t="s">
        <v>46</v>
      </c>
      <c r="C29" s="6" t="s">
        <v>47</v>
      </c>
      <c r="D29" s="11">
        <f t="shared" si="0"/>
        <v>0</v>
      </c>
      <c r="E29" s="12">
        <v>0</v>
      </c>
      <c r="F29" s="12">
        <v>0</v>
      </c>
    </row>
    <row r="30" spans="2:6" x14ac:dyDescent="0.2">
      <c r="B30" s="14" t="s">
        <v>48</v>
      </c>
      <c r="C30" s="6" t="s">
        <v>49</v>
      </c>
      <c r="D30" s="11">
        <f t="shared" si="0"/>
        <v>9921632951.7399998</v>
      </c>
      <c r="E30" s="12">
        <v>0</v>
      </c>
      <c r="F30" s="12">
        <v>9921632951.7399998</v>
      </c>
    </row>
    <row r="31" spans="2:6" x14ac:dyDescent="0.2">
      <c r="B31" s="14" t="s">
        <v>50</v>
      </c>
      <c r="C31" s="6" t="s">
        <v>51</v>
      </c>
      <c r="D31" s="11">
        <f t="shared" si="0"/>
        <v>7368155799.0300007</v>
      </c>
      <c r="E31" s="11">
        <f>E32+E35+E36</f>
        <v>487753149.90999997</v>
      </c>
      <c r="F31" s="11">
        <f>F32+F35+F36</f>
        <v>6880402649.1200008</v>
      </c>
    </row>
    <row r="32" spans="2:6" x14ac:dyDescent="0.2">
      <c r="B32" s="14" t="s">
        <v>52</v>
      </c>
      <c r="C32" s="6" t="s">
        <v>53</v>
      </c>
      <c r="D32" s="11">
        <f t="shared" si="0"/>
        <v>2158211062.3800001</v>
      </c>
      <c r="E32" s="11">
        <f>E33+E34</f>
        <v>487753149.90999997</v>
      </c>
      <c r="F32" s="11">
        <f>F33+F34</f>
        <v>1670457912.47</v>
      </c>
    </row>
    <row r="33" spans="2:6" x14ac:dyDescent="0.2">
      <c r="B33" s="14" t="s">
        <v>54</v>
      </c>
      <c r="C33" s="6" t="s">
        <v>55</v>
      </c>
      <c r="D33" s="11">
        <f t="shared" si="0"/>
        <v>2077518100.6400001</v>
      </c>
      <c r="E33" s="12">
        <v>430145295.69</v>
      </c>
      <c r="F33" s="12">
        <v>1647372804.95</v>
      </c>
    </row>
    <row r="34" spans="2:6" x14ac:dyDescent="0.2">
      <c r="B34" s="14" t="s">
        <v>56</v>
      </c>
      <c r="C34" s="6" t="s">
        <v>57</v>
      </c>
      <c r="D34" s="11">
        <f t="shared" si="0"/>
        <v>80692961.739999995</v>
      </c>
      <c r="E34" s="12">
        <v>57607854.219999999</v>
      </c>
      <c r="F34" s="12">
        <v>23085107.52</v>
      </c>
    </row>
    <row r="35" spans="2:6" x14ac:dyDescent="0.2">
      <c r="B35" s="14" t="s">
        <v>58</v>
      </c>
      <c r="C35" s="6" t="s">
        <v>59</v>
      </c>
      <c r="D35" s="11">
        <f t="shared" si="0"/>
        <v>80451235.719999999</v>
      </c>
      <c r="E35" s="12">
        <v>0</v>
      </c>
      <c r="F35" s="12">
        <v>80451235.719999999</v>
      </c>
    </row>
    <row r="36" spans="2:6" x14ac:dyDescent="0.2">
      <c r="B36" s="14" t="s">
        <v>60</v>
      </c>
      <c r="C36" s="6" t="s">
        <v>61</v>
      </c>
      <c r="D36" s="11">
        <f t="shared" si="0"/>
        <v>5129493500.9300003</v>
      </c>
      <c r="E36" s="12">
        <v>0</v>
      </c>
      <c r="F36" s="12">
        <v>5129493500.9300003</v>
      </c>
    </row>
    <row r="37" spans="2:6" x14ac:dyDescent="0.2">
      <c r="B37" s="14" t="s">
        <v>62</v>
      </c>
      <c r="C37" s="6" t="s">
        <v>63</v>
      </c>
      <c r="D37" s="11">
        <f t="shared" si="0"/>
        <v>4691028105.6800003</v>
      </c>
      <c r="E37" s="12"/>
      <c r="F37" s="12">
        <v>4691028105.6800003</v>
      </c>
    </row>
    <row r="38" spans="2:6" x14ac:dyDescent="0.2">
      <c r="B38" s="14" t="s">
        <v>64</v>
      </c>
      <c r="C38" s="6" t="s">
        <v>65</v>
      </c>
      <c r="D38" s="11">
        <f t="shared" si="0"/>
        <v>2986953498.6100001</v>
      </c>
      <c r="E38" s="11">
        <f>E39+E40+E41</f>
        <v>721447463.34000003</v>
      </c>
      <c r="F38" s="11">
        <f>F39+F40+F41</f>
        <v>2265506035.27</v>
      </c>
    </row>
    <row r="39" spans="2:6" x14ac:dyDescent="0.2">
      <c r="B39" s="14" t="s">
        <v>66</v>
      </c>
      <c r="C39" s="6" t="s">
        <v>67</v>
      </c>
      <c r="D39" s="11">
        <f t="shared" si="0"/>
        <v>1430313121.9100001</v>
      </c>
      <c r="E39" s="12">
        <v>721447463.34000003</v>
      </c>
      <c r="F39" s="12">
        <v>708865658.57000005</v>
      </c>
    </row>
    <row r="40" spans="2:6" x14ac:dyDescent="0.2">
      <c r="B40" s="14" t="s">
        <v>68</v>
      </c>
      <c r="C40" s="6" t="s">
        <v>69</v>
      </c>
      <c r="D40" s="11">
        <f t="shared" si="0"/>
        <v>1556640376.7</v>
      </c>
      <c r="E40" s="12">
        <v>0</v>
      </c>
      <c r="F40" s="12">
        <v>1556640376.7</v>
      </c>
    </row>
    <row r="41" spans="2:6" x14ac:dyDescent="0.2">
      <c r="B41" s="14" t="s">
        <v>70</v>
      </c>
      <c r="C41" s="6" t="s">
        <v>71</v>
      </c>
      <c r="D41" s="11">
        <f t="shared" si="0"/>
        <v>0</v>
      </c>
      <c r="E41" s="12">
        <v>0</v>
      </c>
      <c r="F41" s="12">
        <v>0</v>
      </c>
    </row>
    <row r="42" spans="2:6" x14ac:dyDescent="0.2">
      <c r="B42" s="14" t="s">
        <v>72</v>
      </c>
      <c r="C42" s="6" t="s">
        <v>73</v>
      </c>
      <c r="D42" s="11">
        <f t="shared" si="0"/>
        <v>13382453786.92</v>
      </c>
      <c r="E42" s="11">
        <f>E43+E44+E47</f>
        <v>0</v>
      </c>
      <c r="F42" s="11">
        <f>F43+F44+F47</f>
        <v>13382453786.92</v>
      </c>
    </row>
    <row r="43" spans="2:6" x14ac:dyDescent="0.2">
      <c r="B43" s="14" t="s">
        <v>74</v>
      </c>
      <c r="C43" s="6" t="s">
        <v>75</v>
      </c>
      <c r="D43" s="11">
        <f t="shared" si="0"/>
        <v>0</v>
      </c>
      <c r="E43" s="12">
        <v>0</v>
      </c>
      <c r="F43" s="12">
        <v>0</v>
      </c>
    </row>
    <row r="44" spans="2:6" x14ac:dyDescent="0.2">
      <c r="B44" s="14" t="s">
        <v>76</v>
      </c>
      <c r="C44" s="6" t="s">
        <v>77</v>
      </c>
      <c r="D44" s="11">
        <f t="shared" si="0"/>
        <v>10004368984.09</v>
      </c>
      <c r="E44" s="11">
        <f>E45+E46</f>
        <v>0</v>
      </c>
      <c r="F44" s="11">
        <f>F45+F46</f>
        <v>10004368984.09</v>
      </c>
    </row>
    <row r="45" spans="2:6" x14ac:dyDescent="0.2">
      <c r="B45" s="14" t="s">
        <v>78</v>
      </c>
      <c r="C45" s="6" t="s">
        <v>79</v>
      </c>
      <c r="D45" s="11">
        <f t="shared" si="0"/>
        <v>8182691473.1599998</v>
      </c>
      <c r="E45" s="12">
        <v>0</v>
      </c>
      <c r="F45" s="12">
        <v>8182691473.1599998</v>
      </c>
    </row>
    <row r="46" spans="2:6" x14ac:dyDescent="0.2">
      <c r="B46" s="14" t="s">
        <v>80</v>
      </c>
      <c r="C46" s="6" t="s">
        <v>81</v>
      </c>
      <c r="D46" s="11">
        <f t="shared" si="0"/>
        <v>1821677510.9300001</v>
      </c>
      <c r="E46" s="12">
        <v>0</v>
      </c>
      <c r="F46" s="12">
        <v>1821677510.9300001</v>
      </c>
    </row>
    <row r="47" spans="2:6" x14ac:dyDescent="0.2">
      <c r="B47" s="14" t="s">
        <v>82</v>
      </c>
      <c r="C47" s="6" t="s">
        <v>83</v>
      </c>
      <c r="D47" s="11">
        <f t="shared" si="0"/>
        <v>3378084802.8299999</v>
      </c>
      <c r="E47" s="12">
        <v>0</v>
      </c>
      <c r="F47" s="12">
        <v>3378084802.8299999</v>
      </c>
    </row>
    <row r="48" spans="2:6" x14ac:dyDescent="0.2">
      <c r="B48" s="14" t="s">
        <v>84</v>
      </c>
      <c r="C48" s="6" t="s">
        <v>85</v>
      </c>
      <c r="D48" s="11">
        <f t="shared" si="0"/>
        <v>548655746.66999996</v>
      </c>
      <c r="E48" s="12">
        <v>0</v>
      </c>
      <c r="F48" s="12">
        <v>548655746.66999996</v>
      </c>
    </row>
  </sheetData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>
    <pageSetUpPr fitToPage="1"/>
  </sheetPr>
  <dimension ref="A1:F53"/>
  <sheetViews>
    <sheetView tabSelected="1" workbookViewId="0">
      <pane xSplit="3" ySplit="7" topLeftCell="D14" activePane="bottomRight" state="frozen"/>
      <selection pane="topRight"/>
      <selection pane="bottomLeft"/>
      <selection pane="bottomRight" activeCell="B8" sqref="B8:B53"/>
    </sheetView>
  </sheetViews>
  <sheetFormatPr defaultColWidth="8.7109375" defaultRowHeight="11.25" x14ac:dyDescent="0.2"/>
  <cols>
    <col min="1" max="1" width="8.7109375" style="2"/>
    <col min="2" max="2" width="52.28515625" style="2" bestFit="1" customWidth="1"/>
    <col min="3" max="3" width="8.5703125" style="2" customWidth="1"/>
    <col min="4" max="6" width="16.5703125" style="2" customWidth="1"/>
    <col min="7" max="16384" width="8.7109375" style="2"/>
  </cols>
  <sheetData>
    <row r="1" spans="1:6" ht="12" x14ac:dyDescent="0.2">
      <c r="A1" s="3" t="s">
        <v>86</v>
      </c>
      <c r="F1" s="15" t="s">
        <v>143</v>
      </c>
    </row>
    <row r="5" spans="1:6" s="10" customFormat="1" x14ac:dyDescent="0.25"/>
    <row r="6" spans="1:6" s="10" customFormat="1" x14ac:dyDescent="0.25">
      <c r="D6" s="8" t="s">
        <v>87</v>
      </c>
      <c r="E6" s="8" t="s">
        <v>88</v>
      </c>
      <c r="F6" s="8" t="s">
        <v>89</v>
      </c>
    </row>
    <row r="7" spans="1:6" x14ac:dyDescent="0.2">
      <c r="C7" s="5" t="s">
        <v>141</v>
      </c>
      <c r="D7" s="6" t="s">
        <v>4</v>
      </c>
      <c r="E7" s="6" t="s">
        <v>5</v>
      </c>
      <c r="F7" s="6" t="s">
        <v>6</v>
      </c>
    </row>
    <row r="8" spans="1:6" x14ac:dyDescent="0.2">
      <c r="B8" s="14" t="s">
        <v>90</v>
      </c>
      <c r="C8" s="6" t="s">
        <v>4</v>
      </c>
      <c r="D8" s="9" t="s">
        <v>142</v>
      </c>
      <c r="E8" s="9" t="s">
        <v>142</v>
      </c>
      <c r="F8" s="11">
        <f>F9+F19+F20+F34+F35+F39+F40+F50</f>
        <v>95591768335.229996</v>
      </c>
    </row>
    <row r="9" spans="1:6" x14ac:dyDescent="0.2">
      <c r="B9" s="14" t="s">
        <v>91</v>
      </c>
      <c r="C9" s="6" t="s">
        <v>5</v>
      </c>
      <c r="D9" s="9" t="s">
        <v>142</v>
      </c>
      <c r="E9" s="9" t="s">
        <v>142</v>
      </c>
      <c r="F9" s="11">
        <f>F10+F12+F13+F14+F16+F17+F18</f>
        <v>17723265359.580002</v>
      </c>
    </row>
    <row r="10" spans="1:6" x14ac:dyDescent="0.2">
      <c r="B10" s="14" t="s">
        <v>92</v>
      </c>
      <c r="C10" s="6" t="s">
        <v>6</v>
      </c>
      <c r="D10" s="9" t="s">
        <v>142</v>
      </c>
      <c r="E10" s="9" t="s">
        <v>142</v>
      </c>
      <c r="F10" s="12">
        <v>4302129000</v>
      </c>
    </row>
    <row r="11" spans="1:6" x14ac:dyDescent="0.2">
      <c r="B11" s="14" t="s">
        <v>93</v>
      </c>
      <c r="C11" s="6" t="s">
        <v>11</v>
      </c>
      <c r="D11" s="9" t="s">
        <v>142</v>
      </c>
      <c r="E11" s="9" t="s">
        <v>142</v>
      </c>
      <c r="F11" s="12">
        <v>0</v>
      </c>
    </row>
    <row r="12" spans="1:6" x14ac:dyDescent="0.2">
      <c r="B12" s="14" t="s">
        <v>94</v>
      </c>
      <c r="C12" s="6" t="s">
        <v>13</v>
      </c>
      <c r="D12" s="9" t="s">
        <v>142</v>
      </c>
      <c r="E12" s="9" t="s">
        <v>142</v>
      </c>
      <c r="F12" s="12">
        <v>134039366.06999999</v>
      </c>
    </row>
    <row r="13" spans="1:6" x14ac:dyDescent="0.2">
      <c r="B13" s="14" t="s">
        <v>95</v>
      </c>
      <c r="C13" s="6" t="s">
        <v>15</v>
      </c>
      <c r="D13" s="9" t="s">
        <v>142</v>
      </c>
      <c r="E13" s="9" t="s">
        <v>142</v>
      </c>
      <c r="F13" s="12">
        <v>0</v>
      </c>
    </row>
    <row r="14" spans="1:6" x14ac:dyDescent="0.2">
      <c r="B14" s="14" t="s">
        <v>96</v>
      </c>
      <c r="C14" s="6" t="s">
        <v>17</v>
      </c>
      <c r="D14" s="9" t="s">
        <v>142</v>
      </c>
      <c r="E14" s="9" t="s">
        <v>142</v>
      </c>
      <c r="F14" s="12">
        <v>114148162.56</v>
      </c>
    </row>
    <row r="15" spans="1:6" x14ac:dyDescent="0.2">
      <c r="B15" s="14" t="s">
        <v>97</v>
      </c>
      <c r="C15" s="6" t="s">
        <v>19</v>
      </c>
      <c r="D15" s="9" t="s">
        <v>142</v>
      </c>
      <c r="E15" s="9" t="s">
        <v>142</v>
      </c>
      <c r="F15" s="12">
        <v>221744458.88</v>
      </c>
    </row>
    <row r="16" spans="1:6" x14ac:dyDescent="0.2">
      <c r="B16" s="14" t="s">
        <v>98</v>
      </c>
      <c r="C16" s="6" t="s">
        <v>21</v>
      </c>
      <c r="D16" s="9" t="s">
        <v>142</v>
      </c>
      <c r="E16" s="9" t="s">
        <v>142</v>
      </c>
      <c r="F16" s="12">
        <v>215780842.52000001</v>
      </c>
    </row>
    <row r="17" spans="2:6" x14ac:dyDescent="0.2">
      <c r="B17" s="14" t="s">
        <v>99</v>
      </c>
      <c r="C17" s="6" t="s">
        <v>23</v>
      </c>
      <c r="D17" s="9" t="s">
        <v>142</v>
      </c>
      <c r="E17" s="9" t="s">
        <v>142</v>
      </c>
      <c r="F17" s="12">
        <v>9067432416.3500004</v>
      </c>
    </row>
    <row r="18" spans="2:6" x14ac:dyDescent="0.2">
      <c r="B18" s="14" t="s">
        <v>100</v>
      </c>
      <c r="C18" s="6" t="s">
        <v>25</v>
      </c>
      <c r="D18" s="9" t="s">
        <v>142</v>
      </c>
      <c r="E18" s="9" t="s">
        <v>142</v>
      </c>
      <c r="F18" s="12">
        <v>3889735572.0799999</v>
      </c>
    </row>
    <row r="19" spans="2:6" x14ac:dyDescent="0.2">
      <c r="B19" s="14" t="s">
        <v>101</v>
      </c>
      <c r="C19" s="6" t="s">
        <v>27</v>
      </c>
      <c r="D19" s="9" t="s">
        <v>142</v>
      </c>
      <c r="E19" s="9" t="s">
        <v>142</v>
      </c>
      <c r="F19" s="12">
        <v>0</v>
      </c>
    </row>
    <row r="20" spans="2:6" x14ac:dyDescent="0.2">
      <c r="B20" s="14" t="s">
        <v>102</v>
      </c>
      <c r="C20" s="6" t="s">
        <v>29</v>
      </c>
      <c r="D20" s="11">
        <f t="shared" ref="D20:D34" si="0">F20+E20</f>
        <v>69419757075.589996</v>
      </c>
      <c r="E20" s="11">
        <f>E21+E24+E25+E28+E31</f>
        <v>11125392091.860001</v>
      </c>
      <c r="F20" s="11">
        <f>F21+F24+F25+F28+F31</f>
        <v>58294364983.729996</v>
      </c>
    </row>
    <row r="21" spans="2:6" x14ac:dyDescent="0.2">
      <c r="B21" s="14" t="s">
        <v>103</v>
      </c>
      <c r="C21" s="6" t="s">
        <v>31</v>
      </c>
      <c r="D21" s="11">
        <f t="shared" si="0"/>
        <v>8220962845.6999989</v>
      </c>
      <c r="E21" s="11">
        <f>E22+E23</f>
        <v>1443118192.1799998</v>
      </c>
      <c r="F21" s="11">
        <f>F22+F23</f>
        <v>6777844653.5199995</v>
      </c>
    </row>
    <row r="22" spans="2:6" x14ac:dyDescent="0.2">
      <c r="B22" s="14" t="s">
        <v>104</v>
      </c>
      <c r="C22" s="6" t="s">
        <v>33</v>
      </c>
      <c r="D22" s="11">
        <f t="shared" si="0"/>
        <v>195555846.93000001</v>
      </c>
      <c r="E22" s="12">
        <v>92644.81</v>
      </c>
      <c r="F22" s="12">
        <v>195463202.12</v>
      </c>
    </row>
    <row r="23" spans="2:6" x14ac:dyDescent="0.2">
      <c r="B23" s="14" t="s">
        <v>105</v>
      </c>
      <c r="C23" s="6" t="s">
        <v>35</v>
      </c>
      <c r="D23" s="11">
        <f t="shared" si="0"/>
        <v>8025406998.7699995</v>
      </c>
      <c r="E23" s="12">
        <v>1443025547.3699999</v>
      </c>
      <c r="F23" s="12">
        <v>6582381451.3999996</v>
      </c>
    </row>
    <row r="24" spans="2:6" x14ac:dyDescent="0.2">
      <c r="B24" s="14" t="s">
        <v>106</v>
      </c>
      <c r="C24" s="6" t="s">
        <v>37</v>
      </c>
      <c r="D24" s="11">
        <f t="shared" si="0"/>
        <v>33134960600</v>
      </c>
      <c r="E24" s="12">
        <v>0</v>
      </c>
      <c r="F24" s="12">
        <v>33134960600</v>
      </c>
    </row>
    <row r="25" spans="2:6" x14ac:dyDescent="0.2">
      <c r="B25" s="14" t="s">
        <v>107</v>
      </c>
      <c r="C25" s="6" t="s">
        <v>39</v>
      </c>
      <c r="D25" s="11">
        <f t="shared" si="0"/>
        <v>23072552802.5</v>
      </c>
      <c r="E25" s="11">
        <f>E26+E27</f>
        <v>9578153723.6800003</v>
      </c>
      <c r="F25" s="11">
        <f>F26+F27</f>
        <v>13494399078.82</v>
      </c>
    </row>
    <row r="26" spans="2:6" x14ac:dyDescent="0.2">
      <c r="B26" s="14" t="s">
        <v>108</v>
      </c>
      <c r="C26" s="6" t="s">
        <v>41</v>
      </c>
      <c r="D26" s="11">
        <f t="shared" si="0"/>
        <v>4883256192.9899998</v>
      </c>
      <c r="E26" s="12">
        <v>1324804203.4000001</v>
      </c>
      <c r="F26" s="12">
        <v>3558451989.5900002</v>
      </c>
    </row>
    <row r="27" spans="2:6" x14ac:dyDescent="0.2">
      <c r="B27" s="14" t="s">
        <v>109</v>
      </c>
      <c r="C27" s="6" t="s">
        <v>43</v>
      </c>
      <c r="D27" s="11">
        <f t="shared" si="0"/>
        <v>18189296609.509998</v>
      </c>
      <c r="E27" s="12">
        <v>8253349520.2799997</v>
      </c>
      <c r="F27" s="12">
        <v>9935947089.2299995</v>
      </c>
    </row>
    <row r="28" spans="2:6" x14ac:dyDescent="0.2">
      <c r="B28" s="14" t="s">
        <v>110</v>
      </c>
      <c r="C28" s="6" t="s">
        <v>45</v>
      </c>
      <c r="D28" s="11">
        <f t="shared" si="0"/>
        <v>3498096355.3899999</v>
      </c>
      <c r="E28" s="11">
        <f>E29+E30</f>
        <v>104120176</v>
      </c>
      <c r="F28" s="11">
        <f>F29+F30</f>
        <v>3393976179.3899999</v>
      </c>
    </row>
    <row r="29" spans="2:6" x14ac:dyDescent="0.2">
      <c r="B29" s="14" t="s">
        <v>111</v>
      </c>
      <c r="C29" s="6" t="s">
        <v>47</v>
      </c>
      <c r="D29" s="11">
        <f t="shared" si="0"/>
        <v>3209021672.77</v>
      </c>
      <c r="E29" s="12">
        <v>0</v>
      </c>
      <c r="F29" s="12">
        <v>3209021672.77</v>
      </c>
    </row>
    <row r="30" spans="2:6" x14ac:dyDescent="0.2">
      <c r="B30" s="14" t="s">
        <v>112</v>
      </c>
      <c r="C30" s="6" t="s">
        <v>49</v>
      </c>
      <c r="D30" s="11">
        <f t="shared" si="0"/>
        <v>289074682.62</v>
      </c>
      <c r="E30" s="12">
        <v>104120176</v>
      </c>
      <c r="F30" s="12">
        <v>184954506.62</v>
      </c>
    </row>
    <row r="31" spans="2:6" x14ac:dyDescent="0.2">
      <c r="B31" s="14" t="s">
        <v>113</v>
      </c>
      <c r="C31" s="6" t="s">
        <v>51</v>
      </c>
      <c r="D31" s="11">
        <f t="shared" si="0"/>
        <v>1493184472</v>
      </c>
      <c r="E31" s="11">
        <f>E32+E33</f>
        <v>0</v>
      </c>
      <c r="F31" s="11">
        <f>F32+F33</f>
        <v>1493184472</v>
      </c>
    </row>
    <row r="32" spans="2:6" x14ac:dyDescent="0.2">
      <c r="B32" s="14" t="s">
        <v>114</v>
      </c>
      <c r="C32" s="6" t="s">
        <v>53</v>
      </c>
      <c r="D32" s="11">
        <f t="shared" si="0"/>
        <v>1492689371</v>
      </c>
      <c r="E32" s="12"/>
      <c r="F32" s="12">
        <v>1492689371</v>
      </c>
    </row>
    <row r="33" spans="2:6" x14ac:dyDescent="0.2">
      <c r="B33" s="14" t="s">
        <v>115</v>
      </c>
      <c r="C33" s="6" t="s">
        <v>55</v>
      </c>
      <c r="D33" s="11">
        <f t="shared" si="0"/>
        <v>495101</v>
      </c>
      <c r="E33" s="12">
        <v>0</v>
      </c>
      <c r="F33" s="12">
        <v>495101</v>
      </c>
    </row>
    <row r="34" spans="2:6" x14ac:dyDescent="0.2">
      <c r="B34" s="14" t="s">
        <v>116</v>
      </c>
      <c r="C34" s="6" t="s">
        <v>57</v>
      </c>
      <c r="D34" s="11">
        <f t="shared" si="0"/>
        <v>9921632951.7399998</v>
      </c>
      <c r="E34" s="12">
        <v>0</v>
      </c>
      <c r="F34" s="12">
        <v>9921632951.7399998</v>
      </c>
    </row>
    <row r="35" spans="2:6" x14ac:dyDescent="0.2">
      <c r="B35" s="14" t="s">
        <v>117</v>
      </c>
      <c r="C35" s="6" t="s">
        <v>59</v>
      </c>
      <c r="D35" s="9" t="s">
        <v>142</v>
      </c>
      <c r="E35" s="9" t="s">
        <v>142</v>
      </c>
      <c r="F35" s="11">
        <f>F36+F37+F38</f>
        <v>350924751.02999997</v>
      </c>
    </row>
    <row r="36" spans="2:6" x14ac:dyDescent="0.2">
      <c r="B36" s="14" t="s">
        <v>118</v>
      </c>
      <c r="C36" s="6" t="s">
        <v>61</v>
      </c>
      <c r="D36" s="9" t="s">
        <v>142</v>
      </c>
      <c r="E36" s="9" t="s">
        <v>142</v>
      </c>
      <c r="F36" s="12">
        <v>82974501.030000001</v>
      </c>
    </row>
    <row r="37" spans="2:6" x14ac:dyDescent="0.2">
      <c r="B37" s="14" t="s">
        <v>119</v>
      </c>
      <c r="C37" s="6" t="s">
        <v>63</v>
      </c>
      <c r="D37" s="9" t="s">
        <v>142</v>
      </c>
      <c r="E37" s="9" t="s">
        <v>142</v>
      </c>
      <c r="F37" s="12">
        <v>0</v>
      </c>
    </row>
    <row r="38" spans="2:6" x14ac:dyDescent="0.2">
      <c r="B38" s="14" t="s">
        <v>120</v>
      </c>
      <c r="C38" s="6" t="s">
        <v>65</v>
      </c>
      <c r="D38" s="9" t="s">
        <v>142</v>
      </c>
      <c r="E38" s="9" t="s">
        <v>142</v>
      </c>
      <c r="F38" s="12">
        <v>267950250</v>
      </c>
    </row>
    <row r="39" spans="2:6" x14ac:dyDescent="0.2">
      <c r="B39" s="14" t="s">
        <v>121</v>
      </c>
      <c r="C39" s="6" t="s">
        <v>67</v>
      </c>
      <c r="D39" s="9" t="s">
        <v>142</v>
      </c>
      <c r="E39" s="9" t="s">
        <v>142</v>
      </c>
      <c r="F39" s="12">
        <v>0</v>
      </c>
    </row>
    <row r="40" spans="2:6" x14ac:dyDescent="0.2">
      <c r="B40" s="14" t="s">
        <v>122</v>
      </c>
      <c r="C40" s="6" t="s">
        <v>69</v>
      </c>
      <c r="D40" s="9" t="s">
        <v>142</v>
      </c>
      <c r="E40" s="9" t="s">
        <v>142</v>
      </c>
      <c r="F40" s="11">
        <f>F41+F42+F43+F45+F46+F48+F49</f>
        <v>5992353036.2600002</v>
      </c>
    </row>
    <row r="41" spans="2:6" x14ac:dyDescent="0.2">
      <c r="B41" s="14" t="s">
        <v>123</v>
      </c>
      <c r="C41" s="6" t="s">
        <v>71</v>
      </c>
      <c r="D41" s="9" t="s">
        <v>142</v>
      </c>
      <c r="E41" s="9" t="s">
        <v>142</v>
      </c>
      <c r="F41" s="12">
        <v>5127100660.0500002</v>
      </c>
    </row>
    <row r="42" spans="2:6" x14ac:dyDescent="0.2">
      <c r="B42" s="14" t="s">
        <v>124</v>
      </c>
      <c r="C42" s="6" t="s">
        <v>73</v>
      </c>
      <c r="D42" s="9" t="s">
        <v>142</v>
      </c>
      <c r="E42" s="9" t="s">
        <v>142</v>
      </c>
      <c r="F42" s="12">
        <v>79062124.430000007</v>
      </c>
    </row>
    <row r="43" spans="2:6" x14ac:dyDescent="0.2">
      <c r="B43" s="14" t="s">
        <v>125</v>
      </c>
      <c r="C43" s="6" t="s">
        <v>75</v>
      </c>
      <c r="D43" s="9" t="s">
        <v>142</v>
      </c>
      <c r="E43" s="9" t="s">
        <v>142</v>
      </c>
      <c r="F43" s="12">
        <v>0</v>
      </c>
    </row>
    <row r="44" spans="2:6" x14ac:dyDescent="0.2">
      <c r="B44" s="14" t="s">
        <v>126</v>
      </c>
      <c r="C44" s="6" t="s">
        <v>77</v>
      </c>
      <c r="D44" s="9" t="s">
        <v>142</v>
      </c>
      <c r="E44" s="9" t="s">
        <v>142</v>
      </c>
      <c r="F44" s="12">
        <v>0</v>
      </c>
    </row>
    <row r="45" spans="2:6" x14ac:dyDescent="0.2">
      <c r="B45" s="14" t="s">
        <v>127</v>
      </c>
      <c r="C45" s="6" t="s">
        <v>79</v>
      </c>
      <c r="D45" s="9" t="s">
        <v>142</v>
      </c>
      <c r="E45" s="9" t="s">
        <v>142</v>
      </c>
      <c r="F45" s="12">
        <v>821171.12</v>
      </c>
    </row>
    <row r="46" spans="2:6" x14ac:dyDescent="0.2">
      <c r="B46" s="14" t="s">
        <v>128</v>
      </c>
      <c r="C46" s="6" t="s">
        <v>81</v>
      </c>
      <c r="D46" s="9" t="s">
        <v>142</v>
      </c>
      <c r="E46" s="9" t="s">
        <v>142</v>
      </c>
      <c r="F46" s="12">
        <v>785369080.65999997</v>
      </c>
    </row>
    <row r="47" spans="2:6" x14ac:dyDescent="0.2">
      <c r="B47" s="14" t="s">
        <v>129</v>
      </c>
      <c r="C47" s="6" t="s">
        <v>83</v>
      </c>
      <c r="D47" s="9" t="s">
        <v>142</v>
      </c>
      <c r="E47" s="9" t="s">
        <v>142</v>
      </c>
      <c r="F47" s="12">
        <v>221897784.31</v>
      </c>
    </row>
    <row r="48" spans="2:6" x14ac:dyDescent="0.2">
      <c r="B48" s="14" t="s">
        <v>130</v>
      </c>
      <c r="C48" s="6" t="s">
        <v>85</v>
      </c>
      <c r="D48" s="9" t="s">
        <v>142</v>
      </c>
      <c r="E48" s="9" t="s">
        <v>142</v>
      </c>
      <c r="F48" s="12">
        <v>0</v>
      </c>
    </row>
    <row r="49" spans="2:6" x14ac:dyDescent="0.2">
      <c r="B49" s="14" t="s">
        <v>131</v>
      </c>
      <c r="C49" s="6" t="s">
        <v>132</v>
      </c>
      <c r="D49" s="9" t="s">
        <v>142</v>
      </c>
      <c r="E49" s="9" t="s">
        <v>142</v>
      </c>
      <c r="F49" s="12">
        <v>0</v>
      </c>
    </row>
    <row r="50" spans="2:6" x14ac:dyDescent="0.2">
      <c r="B50" s="14" t="s">
        <v>133</v>
      </c>
      <c r="C50" s="6" t="s">
        <v>134</v>
      </c>
      <c r="D50" s="9" t="s">
        <v>142</v>
      </c>
      <c r="E50" s="9" t="s">
        <v>142</v>
      </c>
      <c r="F50" s="11">
        <f>F51+F52</f>
        <v>3309227252.8899999</v>
      </c>
    </row>
    <row r="51" spans="2:6" x14ac:dyDescent="0.2">
      <c r="B51" s="14" t="s">
        <v>135</v>
      </c>
      <c r="C51" s="6" t="s">
        <v>136</v>
      </c>
      <c r="D51" s="9" t="s">
        <v>142</v>
      </c>
      <c r="E51" s="9" t="s">
        <v>142</v>
      </c>
      <c r="F51" s="12">
        <v>991638853.15999997</v>
      </c>
    </row>
    <row r="52" spans="2:6" x14ac:dyDescent="0.2">
      <c r="B52" s="14" t="s">
        <v>137</v>
      </c>
      <c r="C52" s="6" t="s">
        <v>138</v>
      </c>
      <c r="D52" s="9" t="s">
        <v>142</v>
      </c>
      <c r="E52" s="9" t="s">
        <v>142</v>
      </c>
      <c r="F52" s="12">
        <v>2317588399.73</v>
      </c>
    </row>
    <row r="53" spans="2:6" x14ac:dyDescent="0.2">
      <c r="B53" s="14" t="s">
        <v>139</v>
      </c>
      <c r="C53" s="6" t="s">
        <v>140</v>
      </c>
      <c r="D53" s="9" t="s">
        <v>142</v>
      </c>
      <c r="E53" s="9" t="s">
        <v>142</v>
      </c>
      <c r="F53" s="12">
        <v>2317588399.73</v>
      </c>
    </row>
  </sheetData>
  <pageMargins left="0.7" right="0.7" top="0.75" bottom="0.75" header="0.3" footer="0.3"/>
  <pageSetup paperSize="9" scale="73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ROPO10_11</vt:lpstr>
      <vt:lpstr>ROPO10_21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ZAM\ljez</dc:creator>
  <cp:lastModifiedBy>Lukšová Gabriela</cp:lastModifiedBy>
  <cp:lastPrinted>2025-04-14T09:30:27Z</cp:lastPrinted>
  <dcterms:created xsi:type="dcterms:W3CDTF">2023-11-27T19:08:45Z</dcterms:created>
  <dcterms:modified xsi:type="dcterms:W3CDTF">2025-04-14T09:31:19Z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