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phmpk1\KOOP\Pravni_usek\INFORMACE\INFORMACE O POJIŠŤOVNĚ A ZAJIŠŤOVNĚ\2025\31.3.2025\KOOP\"/>
    </mc:Choice>
  </mc:AlternateContent>
  <xr:revisionPtr revIDLastSave="0" documentId="13_ncr:1_{D5E32014-80DC-495A-AA76-724A81140102}" xr6:coauthVersionLast="47" xr6:coauthVersionMax="47" xr10:uidLastSave="{00000000-0000-0000-0000-000000000000}"/>
  <bookViews>
    <workbookView xWindow="28680" yWindow="-90" windowWidth="29040" windowHeight="15720" activeTab="2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  <c r="D17" i="3"/>
  <c r="D11" i="3"/>
  <c r="D9" i="3" s="1"/>
  <c r="D6" i="3" s="1"/>
  <c r="D46" i="2"/>
  <c r="D40" i="2"/>
  <c r="D35" i="2"/>
  <c r="D30" i="2"/>
  <c r="D29" i="2" s="1"/>
  <c r="D26" i="2"/>
  <c r="D22" i="2" s="1"/>
  <c r="D23" i="2"/>
  <c r="D15" i="2"/>
  <c r="D13" i="2" s="1"/>
  <c r="D10" i="2"/>
  <c r="D7" i="2"/>
  <c r="D6" i="2" s="1"/>
  <c r="D5" i="2" s="1"/>
  <c r="D24" i="1"/>
  <c r="D19" i="1"/>
  <c r="D16" i="1"/>
  <c r="D15" i="1" s="1"/>
  <c r="D13" i="1"/>
  <c r="D10" i="1"/>
  <c r="D7" i="1"/>
  <c r="D6" i="1" s="1"/>
  <c r="D5" i="1" s="1"/>
  <c r="D5" i="3" l="1"/>
</calcChain>
</file>

<file path=xl/sharedStrings.xml><?xml version="1.0" encoding="utf-8"?>
<sst xmlns="http://schemas.openxmlformats.org/spreadsheetml/2006/main" count="197" uniqueCount="107">
  <si>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</si>
  <si>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</si>
  <si>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</si>
  <si>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</si>
  <si>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</si>
  <si>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</si>
  <si>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</si>
  <si>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</si>
  <si>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</si>
  <si>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</si>
  <si>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</si>
  <si>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</si>
  <si>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</si>
  <si>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</si>
  <si>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</si>
  <si>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</si>
  <si>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</si>
  <si>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</si>
  <si>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</si>
  <si>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</si>
  <si>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</si>
  <si>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</si>
  <si>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</si>
  <si>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</si>
  <si>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</si>
  <si>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</si>
  <si>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</si>
  <si>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</si>
  <si>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</si>
  <si>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</si>
  <si>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</si>
  <si>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</si>
  <si>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</si>
  <si>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</si>
  <si>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</si>
  <si>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</si>
  <si>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</si>
  <si>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</si>
  <si>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</si>
  <si>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</si>
  <si>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</si>
  <si>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</si>
  <si>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</si>
  <si>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</si>
  <si>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</si>
  <si>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</si>
  <si>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</si>
  <si>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</si>
  <si>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</si>
  <si>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</si>
  <si>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</si>
  <si>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</si>
  <si>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</si>
  <si>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</si>
  <si>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</si>
  <si>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</si>
  <si>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</si>
  <si>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</si>
  <si>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</si>
  <si>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</si>
  <si>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</si>
  <si>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</si>
  <si>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</si>
  <si>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</si>
  <si>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</si>
  <si>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</si>
  <si>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</si>
  <si>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</si>
  <si>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</si>
  <si>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</si>
  <si>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</si>
  <si>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</si>
  <si>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</si>
  <si>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</si>
  <si>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</si>
  <si>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</si>
  <si>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</si>
  <si>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</si>
  <si>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</si>
  <si>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</si>
  <si>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</si>
  <si>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</si>
  <si>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</si>
  <si>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</si>
  <si>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</si>
  <si>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</si>
  <si>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</si>
  <si>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</si>
  <si>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</si>
  <si>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</si>
  <si>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</si>
  <si>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</si>
  <si>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</si>
  <si>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</si>
  <si>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</si>
  <si>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</si>
  <si>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</si>
  <si>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</si>
  <si>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</si>
  <si>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</si>
  <si>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</si>
  <si>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</si>
  <si>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</si>
  <si>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</si>
  <si>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</si>
  <si>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31.03.2025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</si>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</sst>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2" fillId="0" borderId="1" xfId="0" applyNumberFormat="1" applyFont="1" applyFill="1" applyBorder="1" applyAlignment="1"/>
    <xf numFmtId="0" fontId="4" fillId="0" borderId="0" xfId="0" applyFont="1" applyFill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F29"/>
  <sheetViews>
    <sheetView workbookViewId="0">
      <pane xSplit="3" ySplit="4" topLeftCell="D5" activePane="bottomRight" state="frozen"/>
      <selection pane="topRight"/>
      <selection pane="bottomLeft"/>
      <selection pane="bottomRight" activeCell="G34" sqref="G34"/>
    </sheetView>
  </sheetViews>
  <sheetFormatPr defaultColWidth="16.5703125" defaultRowHeight="11.25" x14ac:dyDescent="0.2"/>
  <cols>
    <col min="1" max="1" width="9.140625" style="1" customWidth="1"/>
    <col min="2" max="2" width="43.5703125" style="1" bestFit="1" customWidth="1"/>
    <col min="3" max="3" width="8.5703125" style="1" customWidth="1"/>
    <col min="4" max="16384" width="16.5703125" style="1"/>
  </cols>
  <sheetData>
    <row r="1" spans="1:6" ht="12" x14ac:dyDescent="0.2">
      <c r="A1" s="3" t="s">
        <v>0</v>
      </c>
      <c r="D1" s="13" t="s">
        <v>105</v>
      </c>
      <c r="F1" s="13"/>
    </row>
    <row r="2" spans="1:6" x14ac:dyDescent="0.2">
      <c r="A2" s="4" t="s">
        <v>106</v>
      </c>
      <c r="E2" s="4"/>
      <c r="F2" s="4"/>
    </row>
    <row r="3" spans="1:6" s="8" customFormat="1" x14ac:dyDescent="0.25"/>
    <row r="4" spans="1:6" s="7" customFormat="1" x14ac:dyDescent="0.2">
      <c r="A4" s="1"/>
      <c r="B4" s="1"/>
      <c r="C4" s="5" t="s">
        <v>104</v>
      </c>
      <c r="D4" s="6" t="s">
        <v>1</v>
      </c>
    </row>
    <row r="5" spans="1:6" x14ac:dyDescent="0.2">
      <c r="B5" s="14" t="s">
        <v>2</v>
      </c>
      <c r="C5" s="6" t="s">
        <v>1</v>
      </c>
      <c r="D5" s="11">
        <f>D6+D13+D14+D15+D22+D23+D24+D29</f>
        <v>975983692.78999972</v>
      </c>
    </row>
    <row r="6" spans="1:6" x14ac:dyDescent="0.2">
      <c r="B6" s="14" t="s">
        <v>3</v>
      </c>
      <c r="C6" s="6" t="s">
        <v>4</v>
      </c>
      <c r="D6" s="11">
        <f>D7+D10</f>
        <v>7485070784.7299995</v>
      </c>
    </row>
    <row r="7" spans="1:6" x14ac:dyDescent="0.2">
      <c r="B7" s="14" t="s">
        <v>5</v>
      </c>
      <c r="C7" s="6" t="s">
        <v>6</v>
      </c>
      <c r="D7" s="11">
        <f>D8+D9</f>
        <v>8060737454.0900002</v>
      </c>
    </row>
    <row r="8" spans="1:6" x14ac:dyDescent="0.2">
      <c r="B8" s="14" t="s">
        <v>7</v>
      </c>
      <c r="C8" s="6" t="s">
        <v>8</v>
      </c>
      <c r="D8" s="12">
        <v>10739805713.120001</v>
      </c>
    </row>
    <row r="9" spans="1:6" x14ac:dyDescent="0.2">
      <c r="B9" s="14" t="s">
        <v>9</v>
      </c>
      <c r="C9" s="6" t="s">
        <v>10</v>
      </c>
      <c r="D9" s="12">
        <v>-2679068259.0300002</v>
      </c>
    </row>
    <row r="10" spans="1:6" x14ac:dyDescent="0.2">
      <c r="B10" s="14" t="s">
        <v>11</v>
      </c>
      <c r="C10" s="6" t="s">
        <v>12</v>
      </c>
      <c r="D10" s="11">
        <f>D11+D12</f>
        <v>-575666669.36000013</v>
      </c>
    </row>
    <row r="11" spans="1:6" x14ac:dyDescent="0.2">
      <c r="B11" s="14" t="s">
        <v>13</v>
      </c>
      <c r="C11" s="6" t="s">
        <v>14</v>
      </c>
      <c r="D11" s="12">
        <v>-1220055354.1700001</v>
      </c>
    </row>
    <row r="12" spans="1:6" x14ac:dyDescent="0.2">
      <c r="B12" s="14" t="s">
        <v>15</v>
      </c>
      <c r="C12" s="6" t="s">
        <v>16</v>
      </c>
      <c r="D12" s="12">
        <v>644388684.80999994</v>
      </c>
    </row>
    <row r="13" spans="1:6" x14ac:dyDescent="0.2">
      <c r="B13" s="14" t="s">
        <v>17</v>
      </c>
      <c r="C13" s="6" t="s">
        <v>18</v>
      </c>
      <c r="D13" s="11">
        <f>-VYPO20_21!D21</f>
        <v>207684671.65000001</v>
      </c>
    </row>
    <row r="14" spans="1:6" x14ac:dyDescent="0.2">
      <c r="B14" s="14" t="s">
        <v>19</v>
      </c>
      <c r="C14" s="6" t="s">
        <v>20</v>
      </c>
      <c r="D14" s="12">
        <v>142698435.83000001</v>
      </c>
    </row>
    <row r="15" spans="1:6" x14ac:dyDescent="0.2">
      <c r="B15" s="14" t="s">
        <v>21</v>
      </c>
      <c r="C15" s="6" t="s">
        <v>22</v>
      </c>
      <c r="D15" s="11">
        <f>D16+D19</f>
        <v>-3809416825.5599995</v>
      </c>
    </row>
    <row r="16" spans="1:6" x14ac:dyDescent="0.2">
      <c r="B16" s="14" t="s">
        <v>23</v>
      </c>
      <c r="C16" s="6" t="s">
        <v>24</v>
      </c>
      <c r="D16" s="11">
        <f>D17+D18</f>
        <v>-4012085731.4799995</v>
      </c>
    </row>
    <row r="17" spans="2:4" x14ac:dyDescent="0.2">
      <c r="B17" s="14" t="s">
        <v>25</v>
      </c>
      <c r="C17" s="6" t="s">
        <v>26</v>
      </c>
      <c r="D17" s="12">
        <v>-5534037456.6599998</v>
      </c>
    </row>
    <row r="18" spans="2:4" x14ac:dyDescent="0.2">
      <c r="B18" s="14" t="s">
        <v>27</v>
      </c>
      <c r="C18" s="6" t="s">
        <v>28</v>
      </c>
      <c r="D18" s="12">
        <v>1521951725.1800001</v>
      </c>
    </row>
    <row r="19" spans="2:4" x14ac:dyDescent="0.2">
      <c r="B19" s="14" t="s">
        <v>29</v>
      </c>
      <c r="C19" s="6" t="s">
        <v>30</v>
      </c>
      <c r="D19" s="11">
        <f>D20+D21</f>
        <v>202668905.91999996</v>
      </c>
    </row>
    <row r="20" spans="2:4" x14ac:dyDescent="0.2">
      <c r="B20" s="14" t="s">
        <v>31</v>
      </c>
      <c r="C20" s="6" t="s">
        <v>32</v>
      </c>
      <c r="D20" s="12">
        <v>650618830.64999998</v>
      </c>
    </row>
    <row r="21" spans="2:4" x14ac:dyDescent="0.2">
      <c r="B21" s="14" t="s">
        <v>33</v>
      </c>
      <c r="C21" s="6" t="s">
        <v>34</v>
      </c>
      <c r="D21" s="12">
        <v>-447949924.73000002</v>
      </c>
    </row>
    <row r="22" spans="2:4" x14ac:dyDescent="0.2">
      <c r="B22" s="14" t="s">
        <v>35</v>
      </c>
      <c r="C22" s="6" t="s">
        <v>36</v>
      </c>
      <c r="D22" s="12">
        <v>20189</v>
      </c>
    </row>
    <row r="23" spans="2:4" x14ac:dyDescent="0.2">
      <c r="B23" s="14" t="s">
        <v>37</v>
      </c>
      <c r="C23" s="6" t="s">
        <v>38</v>
      </c>
      <c r="D23" s="12">
        <v>-131046083.63</v>
      </c>
    </row>
    <row r="24" spans="2:4" x14ac:dyDescent="0.2">
      <c r="B24" s="14" t="s">
        <v>39</v>
      </c>
      <c r="C24" s="6" t="s">
        <v>40</v>
      </c>
      <c r="D24" s="11">
        <f>D25+D26+D27+D28</f>
        <v>-1530454985.3700001</v>
      </c>
    </row>
    <row r="25" spans="2:4" x14ac:dyDescent="0.2">
      <c r="B25" s="14" t="s">
        <v>41</v>
      </c>
      <c r="C25" s="6" t="s">
        <v>42</v>
      </c>
      <c r="D25" s="12">
        <v>-1783850789.5</v>
      </c>
    </row>
    <row r="26" spans="2:4" x14ac:dyDescent="0.2">
      <c r="B26" s="14" t="s">
        <v>43</v>
      </c>
      <c r="C26" s="6" t="s">
        <v>44</v>
      </c>
      <c r="D26" s="12">
        <v>118419720.8</v>
      </c>
    </row>
    <row r="27" spans="2:4" x14ac:dyDescent="0.2">
      <c r="B27" s="14" t="s">
        <v>45</v>
      </c>
      <c r="C27" s="6" t="s">
        <v>46</v>
      </c>
      <c r="D27" s="12">
        <v>-312818737.72000003</v>
      </c>
    </row>
    <row r="28" spans="2:4" x14ac:dyDescent="0.2">
      <c r="B28" s="14" t="s">
        <v>47</v>
      </c>
      <c r="C28" s="6" t="s">
        <v>48</v>
      </c>
      <c r="D28" s="12">
        <v>447794821.05000001</v>
      </c>
    </row>
    <row r="29" spans="2:4" x14ac:dyDescent="0.2">
      <c r="B29" s="14" t="s">
        <v>49</v>
      </c>
      <c r="C29" s="6" t="s">
        <v>50</v>
      </c>
      <c r="D29" s="12">
        <v>-1388572493.8599999</v>
      </c>
    </row>
  </sheetData>
  <printOptions gridLines="1" gridLinesSet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46"/>
  <sheetViews>
    <sheetView workbookViewId="0">
      <pane xSplit="3" ySplit="4" topLeftCell="D5" activePane="bottomRight" state="frozen"/>
      <selection pane="topRight"/>
      <selection pane="bottomLeft"/>
      <selection pane="bottomRight" activeCell="F23" sqref="F23"/>
    </sheetView>
  </sheetViews>
  <sheetFormatPr defaultColWidth="16.5703125" defaultRowHeight="11.25" x14ac:dyDescent="0.2"/>
  <cols>
    <col min="1" max="1" width="8.7109375" style="2" customWidth="1"/>
    <col min="2" max="2" width="43.5703125" style="2" bestFit="1" customWidth="1"/>
    <col min="3" max="3" width="8.5703125" style="2" customWidth="1"/>
    <col min="4" max="16384" width="16.5703125" style="2"/>
  </cols>
  <sheetData>
    <row r="1" spans="1:6" ht="12" x14ac:dyDescent="0.2">
      <c r="A1" s="3" t="s">
        <v>51</v>
      </c>
      <c r="D1" s="15" t="s">
        <v>105</v>
      </c>
      <c r="F1" s="15"/>
    </row>
    <row r="3" spans="1:6" s="10" customFormat="1" x14ac:dyDescent="0.25"/>
    <row r="4" spans="1:6" s="9" customFormat="1" x14ac:dyDescent="0.2">
      <c r="A4" s="2"/>
      <c r="B4" s="2"/>
      <c r="C4" s="5" t="s">
        <v>104</v>
      </c>
      <c r="D4" s="6" t="s">
        <v>1</v>
      </c>
    </row>
    <row r="5" spans="1:6" x14ac:dyDescent="0.2">
      <c r="B5" s="14" t="s">
        <v>52</v>
      </c>
      <c r="C5" s="6" t="s">
        <v>1</v>
      </c>
      <c r="D5" s="11">
        <f>D6+D13+D20+D21+D22+D29+D34+D35+D40+D44+D45+D46</f>
        <v>996195975.61999977</v>
      </c>
    </row>
    <row r="6" spans="1:6" x14ac:dyDescent="0.2">
      <c r="B6" s="14" t="s">
        <v>3</v>
      </c>
      <c r="C6" s="6" t="s">
        <v>4</v>
      </c>
      <c r="D6" s="11">
        <f>D7+D10</f>
        <v>3610512517</v>
      </c>
    </row>
    <row r="7" spans="1:6" x14ac:dyDescent="0.2">
      <c r="B7" s="14" t="s">
        <v>5</v>
      </c>
      <c r="C7" s="6" t="s">
        <v>6</v>
      </c>
      <c r="D7" s="11">
        <f>D8+D9</f>
        <v>3586963098.8400002</v>
      </c>
    </row>
    <row r="8" spans="1:6" x14ac:dyDescent="0.2">
      <c r="B8" s="14" t="s">
        <v>7</v>
      </c>
      <c r="C8" s="6" t="s">
        <v>8</v>
      </c>
      <c r="D8" s="12">
        <v>4247559373.1399999</v>
      </c>
    </row>
    <row r="9" spans="1:6" x14ac:dyDescent="0.2">
      <c r="B9" s="14" t="s">
        <v>9</v>
      </c>
      <c r="C9" s="6" t="s">
        <v>10</v>
      </c>
      <c r="D9" s="12">
        <v>-660596274.29999995</v>
      </c>
    </row>
    <row r="10" spans="1:6" x14ac:dyDescent="0.2">
      <c r="B10" s="14" t="s">
        <v>11</v>
      </c>
      <c r="C10" s="6" t="s">
        <v>12</v>
      </c>
      <c r="D10" s="11">
        <f>D11+D12</f>
        <v>23549418.16</v>
      </c>
    </row>
    <row r="11" spans="1:6" x14ac:dyDescent="0.2">
      <c r="B11" s="14" t="s">
        <v>13</v>
      </c>
      <c r="C11" s="6" t="s">
        <v>14</v>
      </c>
      <c r="D11" s="12">
        <v>-2021021.47</v>
      </c>
    </row>
    <row r="12" spans="1:6" x14ac:dyDescent="0.2">
      <c r="B12" s="14" t="s">
        <v>15</v>
      </c>
      <c r="C12" s="6" t="s">
        <v>16</v>
      </c>
      <c r="D12" s="12">
        <v>25570439.629999999</v>
      </c>
    </row>
    <row r="13" spans="1:6" x14ac:dyDescent="0.2">
      <c r="B13" s="14" t="s">
        <v>53</v>
      </c>
      <c r="C13" s="6" t="s">
        <v>18</v>
      </c>
      <c r="D13" s="11">
        <f>D14+D15+D18+D19</f>
        <v>724603688.77999997</v>
      </c>
    </row>
    <row r="14" spans="1:6" x14ac:dyDescent="0.2">
      <c r="B14" s="14" t="s">
        <v>54</v>
      </c>
      <c r="C14" s="6" t="s">
        <v>20</v>
      </c>
      <c r="D14" s="12">
        <v>0</v>
      </c>
    </row>
    <row r="15" spans="1:6" x14ac:dyDescent="0.2">
      <c r="B15" s="14" t="s">
        <v>55</v>
      </c>
      <c r="C15" s="6" t="s">
        <v>22</v>
      </c>
      <c r="D15" s="11">
        <f>D16+D17</f>
        <v>307006506.31</v>
      </c>
    </row>
    <row r="16" spans="1:6" x14ac:dyDescent="0.2">
      <c r="B16" s="14" t="s">
        <v>56</v>
      </c>
      <c r="C16" s="6" t="s">
        <v>24</v>
      </c>
      <c r="D16" s="12">
        <v>3399558.58</v>
      </c>
    </row>
    <row r="17" spans="2:4" x14ac:dyDescent="0.2">
      <c r="B17" s="14" t="s">
        <v>57</v>
      </c>
      <c r="C17" s="6" t="s">
        <v>26</v>
      </c>
      <c r="D17" s="12">
        <v>303606947.73000002</v>
      </c>
    </row>
    <row r="18" spans="2:4" x14ac:dyDescent="0.2">
      <c r="B18" s="14" t="s">
        <v>58</v>
      </c>
      <c r="C18" s="6" t="s">
        <v>28</v>
      </c>
      <c r="D18" s="12">
        <v>0</v>
      </c>
    </row>
    <row r="19" spans="2:4" x14ac:dyDescent="0.2">
      <c r="B19" s="14" t="s">
        <v>59</v>
      </c>
      <c r="C19" s="6" t="s">
        <v>30</v>
      </c>
      <c r="D19" s="12">
        <v>417597182.47000003</v>
      </c>
    </row>
    <row r="20" spans="2:4" x14ac:dyDescent="0.2">
      <c r="B20" s="14" t="s">
        <v>60</v>
      </c>
      <c r="C20" s="6" t="s">
        <v>32</v>
      </c>
      <c r="D20" s="12">
        <v>103598963.7</v>
      </c>
    </row>
    <row r="21" spans="2:4" x14ac:dyDescent="0.2">
      <c r="B21" s="14" t="s">
        <v>19</v>
      </c>
      <c r="C21" s="6" t="s">
        <v>34</v>
      </c>
      <c r="D21" s="12">
        <v>42546441.219999999</v>
      </c>
    </row>
    <row r="22" spans="2:4" x14ac:dyDescent="0.2">
      <c r="B22" s="14" t="s">
        <v>21</v>
      </c>
      <c r="C22" s="6" t="s">
        <v>36</v>
      </c>
      <c r="D22" s="11">
        <f>D23+D26</f>
        <v>-2178705476.3099999</v>
      </c>
    </row>
    <row r="23" spans="2:4" x14ac:dyDescent="0.2">
      <c r="B23" s="14" t="s">
        <v>23</v>
      </c>
      <c r="C23" s="6" t="s">
        <v>38</v>
      </c>
      <c r="D23" s="11">
        <f>D24+D25</f>
        <v>-2240969174.5999999</v>
      </c>
    </row>
    <row r="24" spans="2:4" x14ac:dyDescent="0.2">
      <c r="B24" s="14" t="s">
        <v>25</v>
      </c>
      <c r="C24" s="6" t="s">
        <v>40</v>
      </c>
      <c r="D24" s="12">
        <v>-2531975765.6599998</v>
      </c>
    </row>
    <row r="25" spans="2:4" x14ac:dyDescent="0.2">
      <c r="B25" s="14" t="s">
        <v>27</v>
      </c>
      <c r="C25" s="6" t="s">
        <v>42</v>
      </c>
      <c r="D25" s="12">
        <v>291006591.06</v>
      </c>
    </row>
    <row r="26" spans="2:4" x14ac:dyDescent="0.2">
      <c r="B26" s="14" t="s">
        <v>29</v>
      </c>
      <c r="C26" s="6" t="s">
        <v>44</v>
      </c>
      <c r="D26" s="11">
        <f>D27+D28</f>
        <v>62263698.289999992</v>
      </c>
    </row>
    <row r="27" spans="2:4" x14ac:dyDescent="0.2">
      <c r="B27" s="14" t="s">
        <v>31</v>
      </c>
      <c r="C27" s="6" t="s">
        <v>46</v>
      </c>
      <c r="D27" s="12">
        <v>109953695.70999999</v>
      </c>
    </row>
    <row r="28" spans="2:4" x14ac:dyDescent="0.2">
      <c r="B28" s="14" t="s">
        <v>33</v>
      </c>
      <c r="C28" s="6" t="s">
        <v>48</v>
      </c>
      <c r="D28" s="12">
        <v>-47689997.420000002</v>
      </c>
    </row>
    <row r="29" spans="2:4" x14ac:dyDescent="0.2">
      <c r="B29" s="14" t="s">
        <v>61</v>
      </c>
      <c r="C29" s="6" t="s">
        <v>50</v>
      </c>
      <c r="D29" s="11">
        <f>D30+D33</f>
        <v>126235932.09999999</v>
      </c>
    </row>
    <row r="30" spans="2:4" x14ac:dyDescent="0.2">
      <c r="B30" s="14" t="s">
        <v>62</v>
      </c>
      <c r="C30" s="6" t="s">
        <v>63</v>
      </c>
      <c r="D30" s="11">
        <f>D31+D32</f>
        <v>50377696.43</v>
      </c>
    </row>
    <row r="31" spans="2:4" x14ac:dyDescent="0.2">
      <c r="B31" s="14" t="s">
        <v>64</v>
      </c>
      <c r="C31" s="6" t="s">
        <v>65</v>
      </c>
      <c r="D31" s="12">
        <v>50377696.43</v>
      </c>
    </row>
    <row r="32" spans="2:4" x14ac:dyDescent="0.2">
      <c r="B32" s="14" t="s">
        <v>66</v>
      </c>
      <c r="C32" s="6" t="s">
        <v>67</v>
      </c>
      <c r="D32" s="12">
        <v>0</v>
      </c>
    </row>
    <row r="33" spans="2:4" x14ac:dyDescent="0.2">
      <c r="B33" s="14" t="s">
        <v>68</v>
      </c>
      <c r="C33" s="6" t="s">
        <v>69</v>
      </c>
      <c r="D33" s="12">
        <v>75858235.670000002</v>
      </c>
    </row>
    <row r="34" spans="2:4" x14ac:dyDescent="0.2">
      <c r="B34" s="14" t="s">
        <v>37</v>
      </c>
      <c r="C34" s="6" t="s">
        <v>70</v>
      </c>
      <c r="D34" s="12">
        <v>-671199.27</v>
      </c>
    </row>
    <row r="35" spans="2:4" x14ac:dyDescent="0.2">
      <c r="B35" s="14" t="s">
        <v>39</v>
      </c>
      <c r="C35" s="6" t="s">
        <v>71</v>
      </c>
      <c r="D35" s="11">
        <f>D36+D37+D38+D39</f>
        <v>-733655776.38000011</v>
      </c>
    </row>
    <row r="36" spans="2:4" x14ac:dyDescent="0.2">
      <c r="B36" s="14" t="s">
        <v>41</v>
      </c>
      <c r="C36" s="6" t="s">
        <v>72</v>
      </c>
      <c r="D36" s="12">
        <v>-1010725794.4400001</v>
      </c>
    </row>
    <row r="37" spans="2:4" x14ac:dyDescent="0.2">
      <c r="B37" s="14" t="s">
        <v>43</v>
      </c>
      <c r="C37" s="6" t="s">
        <v>73</v>
      </c>
      <c r="D37" s="12">
        <v>117826430.11</v>
      </c>
    </row>
    <row r="38" spans="2:4" x14ac:dyDescent="0.2">
      <c r="B38" s="14" t="s">
        <v>45</v>
      </c>
      <c r="C38" s="6" t="s">
        <v>74</v>
      </c>
      <c r="D38" s="12">
        <v>-197716103.83000001</v>
      </c>
    </row>
    <row r="39" spans="2:4" x14ac:dyDescent="0.2">
      <c r="B39" s="14" t="s">
        <v>47</v>
      </c>
      <c r="C39" s="6" t="s">
        <v>75</v>
      </c>
      <c r="D39" s="12">
        <v>356959691.77999997</v>
      </c>
    </row>
    <row r="40" spans="2:4" x14ac:dyDescent="0.2">
      <c r="B40" s="14" t="s">
        <v>76</v>
      </c>
      <c r="C40" s="6" t="s">
        <v>77</v>
      </c>
      <c r="D40" s="11">
        <f>D41+D42+D43</f>
        <v>-448589136.31999999</v>
      </c>
    </row>
    <row r="41" spans="2:4" x14ac:dyDescent="0.2">
      <c r="B41" s="14" t="s">
        <v>78</v>
      </c>
      <c r="C41" s="6" t="s">
        <v>79</v>
      </c>
      <c r="D41" s="12">
        <v>-21313877.23</v>
      </c>
    </row>
    <row r="42" spans="2:4" x14ac:dyDescent="0.2">
      <c r="B42" s="14" t="s">
        <v>80</v>
      </c>
      <c r="C42" s="6" t="s">
        <v>81</v>
      </c>
      <c r="D42" s="12">
        <v>-2268867.4</v>
      </c>
    </row>
    <row r="43" spans="2:4" x14ac:dyDescent="0.2">
      <c r="B43" s="14" t="s">
        <v>82</v>
      </c>
      <c r="C43" s="6" t="s">
        <v>83</v>
      </c>
      <c r="D43" s="12">
        <v>-425006391.69</v>
      </c>
    </row>
    <row r="44" spans="2:4" x14ac:dyDescent="0.2">
      <c r="B44" s="14" t="s">
        <v>84</v>
      </c>
      <c r="C44" s="6" t="s">
        <v>85</v>
      </c>
      <c r="D44" s="12">
        <v>-183958608.31999999</v>
      </c>
    </row>
    <row r="45" spans="2:4" x14ac:dyDescent="0.2">
      <c r="B45" s="14" t="s">
        <v>49</v>
      </c>
      <c r="C45" s="6" t="s">
        <v>86</v>
      </c>
      <c r="D45" s="12">
        <v>-65721370.579999998</v>
      </c>
    </row>
    <row r="46" spans="2:4" x14ac:dyDescent="0.2">
      <c r="B46" s="14" t="s">
        <v>87</v>
      </c>
      <c r="C46" s="6" t="s">
        <v>88</v>
      </c>
      <c r="D46" s="11">
        <f>-VYPO20_21!D16</f>
        <v>0</v>
      </c>
    </row>
  </sheetData>
  <printOptions gridLines="1" gridLinesSet="0"/>
  <pageMargins left="0.7" right="0.7" top="0.75" bottom="0.75" header="0.3" footer="0.3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>
    <pageSetUpPr fitToPage="1"/>
  </sheetPr>
  <dimension ref="A1:F29"/>
  <sheetViews>
    <sheetView tabSelected="1" workbookViewId="0">
      <pane xSplit="3" ySplit="4" topLeftCell="D5" activePane="bottomRight" state="frozen"/>
      <selection pane="topRight"/>
      <selection pane="bottomLeft"/>
      <selection pane="bottomRight" activeCell="J23" sqref="J23"/>
    </sheetView>
  </sheetViews>
  <sheetFormatPr defaultColWidth="16.5703125" defaultRowHeight="11.25" x14ac:dyDescent="0.2"/>
  <cols>
    <col min="1" max="1" width="8.7109375" style="2" customWidth="1"/>
    <col min="2" max="2" width="40.85546875" style="2" bestFit="1" customWidth="1"/>
    <col min="3" max="3" width="8.5703125" style="2" customWidth="1"/>
    <col min="4" max="16384" width="16.5703125" style="2"/>
  </cols>
  <sheetData>
    <row r="1" spans="1:6" ht="12" x14ac:dyDescent="0.2">
      <c r="A1" s="3" t="s">
        <v>89</v>
      </c>
      <c r="D1" s="15" t="s">
        <v>105</v>
      </c>
      <c r="F1" s="15"/>
    </row>
    <row r="3" spans="1:6" s="10" customFormat="1" x14ac:dyDescent="0.25"/>
    <row r="4" spans="1:6" s="9" customFormat="1" x14ac:dyDescent="0.2">
      <c r="A4" s="2"/>
      <c r="B4" s="2"/>
      <c r="C4" s="5" t="s">
        <v>104</v>
      </c>
      <c r="D4" s="6" t="s">
        <v>1</v>
      </c>
    </row>
    <row r="5" spans="1:6" x14ac:dyDescent="0.2">
      <c r="B5" s="14" t="s">
        <v>90</v>
      </c>
      <c r="C5" s="6" t="s">
        <v>1</v>
      </c>
      <c r="D5" s="11">
        <f>D6+D25+D28+D29</f>
        <v>1574689431.99</v>
      </c>
    </row>
    <row r="6" spans="1:6" x14ac:dyDescent="0.2">
      <c r="B6" s="14" t="s">
        <v>91</v>
      </c>
      <c r="C6" s="6" t="s">
        <v>4</v>
      </c>
      <c r="D6" s="11">
        <f>D7+D8+D9+D16+D17+D21+D22+D23+D24</f>
        <v>1574703641.03</v>
      </c>
    </row>
    <row r="7" spans="1:6" x14ac:dyDescent="0.2">
      <c r="B7" s="14" t="s">
        <v>92</v>
      </c>
      <c r="C7" s="6" t="s">
        <v>6</v>
      </c>
      <c r="D7" s="12">
        <v>975983692.78999996</v>
      </c>
    </row>
    <row r="8" spans="1:6" x14ac:dyDescent="0.2">
      <c r="B8" s="14" t="s">
        <v>93</v>
      </c>
      <c r="C8" s="6" t="s">
        <v>8</v>
      </c>
      <c r="D8" s="12">
        <v>996195975.62</v>
      </c>
    </row>
    <row r="9" spans="1:6" x14ac:dyDescent="0.2">
      <c r="B9" s="14" t="s">
        <v>53</v>
      </c>
      <c r="C9" s="6" t="s">
        <v>10</v>
      </c>
      <c r="D9" s="11">
        <f>D10+D11+D14+D15</f>
        <v>492458564.72000003</v>
      </c>
    </row>
    <row r="10" spans="1:6" x14ac:dyDescent="0.2">
      <c r="B10" s="14" t="s">
        <v>54</v>
      </c>
      <c r="C10" s="6" t="s">
        <v>12</v>
      </c>
      <c r="D10" s="12">
        <v>105930786.13</v>
      </c>
    </row>
    <row r="11" spans="1:6" x14ac:dyDescent="0.2">
      <c r="B11" s="14" t="s">
        <v>55</v>
      </c>
      <c r="C11" s="6" t="s">
        <v>14</v>
      </c>
      <c r="D11" s="11">
        <f>D12+D13</f>
        <v>107568701.32000001</v>
      </c>
    </row>
    <row r="12" spans="1:6" x14ac:dyDescent="0.2">
      <c r="B12" s="14" t="s">
        <v>56</v>
      </c>
      <c r="C12" s="6" t="s">
        <v>16</v>
      </c>
      <c r="D12" s="12">
        <v>13305663.98</v>
      </c>
    </row>
    <row r="13" spans="1:6" x14ac:dyDescent="0.2">
      <c r="B13" s="14" t="s">
        <v>57</v>
      </c>
      <c r="C13" s="6" t="s">
        <v>18</v>
      </c>
      <c r="D13" s="12">
        <v>94263037.340000004</v>
      </c>
    </row>
    <row r="14" spans="1:6" x14ac:dyDescent="0.2">
      <c r="B14" s="14" t="s">
        <v>58</v>
      </c>
      <c r="C14" s="6" t="s">
        <v>20</v>
      </c>
      <c r="D14" s="12">
        <v>8204390.0800000001</v>
      </c>
    </row>
    <row r="15" spans="1:6" x14ac:dyDescent="0.2">
      <c r="B15" s="14" t="s">
        <v>59</v>
      </c>
      <c r="C15" s="6" t="s">
        <v>22</v>
      </c>
      <c r="D15" s="12">
        <v>270754687.19</v>
      </c>
    </row>
    <row r="16" spans="1:6" x14ac:dyDescent="0.2">
      <c r="B16" s="14" t="s">
        <v>94</v>
      </c>
      <c r="C16" s="6" t="s">
        <v>24</v>
      </c>
      <c r="D16" s="12"/>
    </row>
    <row r="17" spans="2:4" x14ac:dyDescent="0.2">
      <c r="B17" s="14" t="s">
        <v>76</v>
      </c>
      <c r="C17" s="6" t="s">
        <v>26</v>
      </c>
      <c r="D17" s="11">
        <f>D18+D19+D20</f>
        <v>-284773893.06999999</v>
      </c>
    </row>
    <row r="18" spans="2:4" x14ac:dyDescent="0.2">
      <c r="B18" s="14" t="s">
        <v>78</v>
      </c>
      <c r="C18" s="6" t="s">
        <v>28</v>
      </c>
      <c r="D18" s="12">
        <v>-58940149.740000002</v>
      </c>
    </row>
    <row r="19" spans="2:4" x14ac:dyDescent="0.2">
      <c r="B19" s="14" t="s">
        <v>80</v>
      </c>
      <c r="C19" s="6" t="s">
        <v>30</v>
      </c>
      <c r="D19" s="12">
        <v>-30236172.93</v>
      </c>
    </row>
    <row r="20" spans="2:4" x14ac:dyDescent="0.2">
      <c r="B20" s="14" t="s">
        <v>82</v>
      </c>
      <c r="C20" s="6" t="s">
        <v>32</v>
      </c>
      <c r="D20" s="12">
        <v>-195597570.40000001</v>
      </c>
    </row>
    <row r="21" spans="2:4" x14ac:dyDescent="0.2">
      <c r="B21" s="14" t="s">
        <v>95</v>
      </c>
      <c r="C21" s="6" t="s">
        <v>34</v>
      </c>
      <c r="D21" s="12">
        <v>-207684671.65000001</v>
      </c>
    </row>
    <row r="22" spans="2:4" x14ac:dyDescent="0.2">
      <c r="B22" s="14" t="s">
        <v>96</v>
      </c>
      <c r="C22" s="6" t="s">
        <v>36</v>
      </c>
      <c r="D22" s="12">
        <v>9297074.4100000001</v>
      </c>
    </row>
    <row r="23" spans="2:4" x14ac:dyDescent="0.2">
      <c r="B23" s="14" t="s">
        <v>97</v>
      </c>
      <c r="C23" s="6" t="s">
        <v>38</v>
      </c>
      <c r="D23" s="12">
        <v>-9375435.8100000005</v>
      </c>
    </row>
    <row r="24" spans="2:4" x14ac:dyDescent="0.2">
      <c r="B24" s="14" t="s">
        <v>98</v>
      </c>
      <c r="C24" s="6" t="s">
        <v>40</v>
      </c>
      <c r="D24" s="12">
        <v>-397397665.98000002</v>
      </c>
    </row>
    <row r="25" spans="2:4" x14ac:dyDescent="0.2">
      <c r="B25" s="14" t="s">
        <v>99</v>
      </c>
      <c r="C25" s="6" t="s">
        <v>42</v>
      </c>
      <c r="D25" s="11">
        <f>D26+D27</f>
        <v>0</v>
      </c>
    </row>
    <row r="26" spans="2:4" x14ac:dyDescent="0.2">
      <c r="B26" s="14" t="s">
        <v>100</v>
      </c>
      <c r="C26" s="6" t="s">
        <v>44</v>
      </c>
      <c r="D26" s="12">
        <v>0</v>
      </c>
    </row>
    <row r="27" spans="2:4" x14ac:dyDescent="0.2">
      <c r="B27" s="14" t="s">
        <v>101</v>
      </c>
      <c r="C27" s="6" t="s">
        <v>46</v>
      </c>
      <c r="D27" s="12">
        <v>0</v>
      </c>
    </row>
    <row r="28" spans="2:4" x14ac:dyDescent="0.2">
      <c r="B28" s="14" t="s">
        <v>102</v>
      </c>
      <c r="C28" s="6" t="s">
        <v>48</v>
      </c>
      <c r="D28" s="12">
        <v>0</v>
      </c>
    </row>
    <row r="29" spans="2:4" x14ac:dyDescent="0.2">
      <c r="B29" s="14" t="s">
        <v>103</v>
      </c>
      <c r="C29" s="6" t="s">
        <v>50</v>
      </c>
      <c r="D29" s="12">
        <v>-14209.04</v>
      </c>
    </row>
  </sheetData>
  <printOptions gridLines="1" gridLinesSet="0"/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Lukšová Gabriela</cp:lastModifiedBy>
  <cp:lastPrinted>2025-05-07T19:20:25Z</cp:lastPrinted>
  <dcterms:created xsi:type="dcterms:W3CDTF">2024-12-09T17:17:53Z</dcterms:created>
  <dcterms:modified xsi:type="dcterms:W3CDTF">2025-05-07T19:22:36Z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